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bookViews>
    <workbookView xWindow="0" yWindow="120" windowWidth="15195" windowHeight="8700" firstSheet="1" activeTab="1"/>
  </bookViews>
  <sheets>
    <sheet name="Příloha" sheetId="7" r:id="rId1"/>
    <sheet name="Návrh rozp.2015 vyvěšení" sheetId="25" r:id="rId2"/>
  </sheets>
  <definedNames>
    <definedName name="_xlnm.Print_Area" localSheetId="1">'Návrh rozp.2015 vyvěšení'!$A$1:$L$282</definedName>
  </definedNames>
  <calcPr calcId="152511"/>
</workbook>
</file>

<file path=xl/calcChain.xml><?xml version="1.0" encoding="utf-8"?>
<calcChain xmlns="http://schemas.openxmlformats.org/spreadsheetml/2006/main">
  <c r="L278" i="25" l="1"/>
  <c r="L281" i="25" s="1"/>
  <c r="F278" i="25"/>
  <c r="F281" i="25" s="1"/>
  <c r="E278" i="25"/>
  <c r="E281" i="25" s="1"/>
  <c r="D278" i="25"/>
  <c r="D281" i="25" s="1"/>
  <c r="G277" i="25"/>
  <c r="G276" i="25"/>
  <c r="G275" i="25"/>
  <c r="G274" i="25"/>
  <c r="K273" i="25"/>
  <c r="J273" i="25"/>
  <c r="I273" i="25"/>
  <c r="H273" i="25"/>
  <c r="L272" i="25"/>
  <c r="F272" i="25"/>
  <c r="G272" i="25" s="1"/>
  <c r="E272" i="25"/>
  <c r="D272" i="25"/>
  <c r="G271" i="25"/>
  <c r="G270" i="25"/>
  <c r="G269" i="25"/>
  <c r="G268" i="25"/>
  <c r="L267" i="25"/>
  <c r="F267" i="25"/>
  <c r="G267" i="25" s="1"/>
  <c r="E267" i="25"/>
  <c r="G266" i="25"/>
  <c r="F265" i="25"/>
  <c r="E265" i="25"/>
  <c r="G264" i="25"/>
  <c r="L263" i="25"/>
  <c r="L265" i="25" s="1"/>
  <c r="F263" i="25"/>
  <c r="G263" i="25" s="1"/>
  <c r="D263" i="25"/>
  <c r="G262" i="25"/>
  <c r="L261" i="25"/>
  <c r="F261" i="25"/>
  <c r="G261" i="25" s="1"/>
  <c r="E261" i="25"/>
  <c r="D261" i="25"/>
  <c r="G260" i="25"/>
  <c r="G259" i="25"/>
  <c r="L258" i="25"/>
  <c r="F258" i="25"/>
  <c r="G258" i="25" s="1"/>
  <c r="E258" i="25"/>
  <c r="G257" i="25"/>
  <c r="L256" i="25"/>
  <c r="F256" i="25"/>
  <c r="E256" i="25"/>
  <c r="D256" i="25"/>
  <c r="G255" i="25"/>
  <c r="G254" i="25"/>
  <c r="L253" i="25"/>
  <c r="F253" i="25"/>
  <c r="G253" i="25" s="1"/>
  <c r="E253" i="25"/>
  <c r="D253" i="25"/>
  <c r="G252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36" i="25"/>
  <c r="G235" i="25"/>
  <c r="G234" i="25"/>
  <c r="G233" i="25"/>
  <c r="G232" i="25"/>
  <c r="G231" i="25"/>
  <c r="G230" i="25"/>
  <c r="G229" i="25"/>
  <c r="G228" i="25"/>
  <c r="G227" i="25"/>
  <c r="G226" i="25"/>
  <c r="G225" i="25"/>
  <c r="G224" i="25"/>
  <c r="G223" i="25"/>
  <c r="G222" i="25"/>
  <c r="G221" i="25"/>
  <c r="G220" i="25"/>
  <c r="G219" i="25"/>
  <c r="G218" i="25"/>
  <c r="L217" i="25"/>
  <c r="F217" i="25"/>
  <c r="G217" i="25" s="1"/>
  <c r="E217" i="25"/>
  <c r="D217" i="25"/>
  <c r="G216" i="25"/>
  <c r="H216" i="25" s="1"/>
  <c r="G215" i="25"/>
  <c r="H215" i="25" s="1"/>
  <c r="G214" i="25"/>
  <c r="H214" i="25" s="1"/>
  <c r="G213" i="25"/>
  <c r="H213" i="25" s="1"/>
  <c r="G212" i="25"/>
  <c r="H212" i="25" s="1"/>
  <c r="G211" i="25"/>
  <c r="H211" i="25" s="1"/>
  <c r="L210" i="25"/>
  <c r="F210" i="25"/>
  <c r="G210" i="25" s="1"/>
  <c r="E210" i="25"/>
  <c r="D210" i="25"/>
  <c r="G209" i="25"/>
  <c r="H209" i="25" s="1"/>
  <c r="G208" i="25"/>
  <c r="H208" i="25" s="1"/>
  <c r="G207" i="25"/>
  <c r="H207" i="25" s="1"/>
  <c r="G206" i="25"/>
  <c r="H206" i="25" s="1"/>
  <c r="G205" i="25"/>
  <c r="H205" i="25" s="1"/>
  <c r="G204" i="25"/>
  <c r="H204" i="25" s="1"/>
  <c r="L203" i="25"/>
  <c r="F203" i="25"/>
  <c r="E203" i="25"/>
  <c r="D203" i="25"/>
  <c r="G202" i="25"/>
  <c r="G201" i="25"/>
  <c r="G200" i="25"/>
  <c r="G199" i="25"/>
  <c r="G198" i="25"/>
  <c r="G197" i="25"/>
  <c r="L196" i="25"/>
  <c r="F196" i="25"/>
  <c r="G196" i="25" s="1"/>
  <c r="E196" i="25"/>
  <c r="D196" i="25"/>
  <c r="G195" i="25"/>
  <c r="L194" i="25"/>
  <c r="F194" i="25"/>
  <c r="G194" i="25" s="1"/>
  <c r="E194" i="25"/>
  <c r="G193" i="25"/>
  <c r="L192" i="25"/>
  <c r="F192" i="25"/>
  <c r="G192" i="25" s="1"/>
  <c r="E192" i="25"/>
  <c r="D192" i="25"/>
  <c r="G191" i="25"/>
  <c r="G190" i="25"/>
  <c r="G189" i="25"/>
  <c r="G188" i="25"/>
  <c r="G187" i="25"/>
  <c r="G186" i="25"/>
  <c r="G185" i="25"/>
  <c r="G184" i="25"/>
  <c r="G183" i="25"/>
  <c r="G182" i="25"/>
  <c r="G181" i="25"/>
  <c r="G180" i="25"/>
  <c r="G179" i="25"/>
  <c r="G178" i="25"/>
  <c r="L177" i="25"/>
  <c r="F177" i="25"/>
  <c r="E177" i="25"/>
  <c r="D177" i="25"/>
  <c r="G176" i="25"/>
  <c r="G175" i="25"/>
  <c r="G174" i="25"/>
  <c r="G173" i="25"/>
  <c r="G172" i="25"/>
  <c r="G171" i="25"/>
  <c r="G170" i="25"/>
  <c r="G169" i="25"/>
  <c r="G168" i="25"/>
  <c r="G167" i="25"/>
  <c r="G166" i="25"/>
  <c r="L165" i="25"/>
  <c r="F165" i="25"/>
  <c r="E165" i="25"/>
  <c r="D165" i="25"/>
  <c r="G164" i="25"/>
  <c r="G163" i="25"/>
  <c r="G162" i="25"/>
  <c r="L161" i="25"/>
  <c r="F161" i="25"/>
  <c r="E161" i="25"/>
  <c r="G160" i="25"/>
  <c r="G159" i="25"/>
  <c r="G158" i="25"/>
  <c r="L157" i="25"/>
  <c r="F157" i="25"/>
  <c r="E157" i="25"/>
  <c r="D157" i="25"/>
  <c r="G156" i="25"/>
  <c r="G155" i="25"/>
  <c r="L154" i="25"/>
  <c r="F154" i="25"/>
  <c r="G154" i="25" s="1"/>
  <c r="E154" i="25"/>
  <c r="D154" i="25"/>
  <c r="G153" i="25"/>
  <c r="G152" i="25"/>
  <c r="G151" i="25"/>
  <c r="G150" i="25"/>
  <c r="L149" i="25"/>
  <c r="F149" i="25"/>
  <c r="E149" i="25"/>
  <c r="D149" i="25"/>
  <c r="G148" i="25"/>
  <c r="G147" i="25"/>
  <c r="G146" i="25"/>
  <c r="G145" i="25"/>
  <c r="L143" i="25"/>
  <c r="F143" i="25"/>
  <c r="E143" i="25"/>
  <c r="D143" i="25"/>
  <c r="G141" i="25"/>
  <c r="G140" i="25"/>
  <c r="G139" i="25"/>
  <c r="G138" i="25"/>
  <c r="G136" i="25"/>
  <c r="L135" i="25"/>
  <c r="F135" i="25"/>
  <c r="E135" i="25"/>
  <c r="D135" i="25"/>
  <c r="G134" i="25"/>
  <c r="G133" i="25"/>
  <c r="G132" i="25"/>
  <c r="G131" i="25"/>
  <c r="G130" i="25"/>
  <c r="G129" i="25"/>
  <c r="G128" i="25"/>
  <c r="G127" i="25"/>
  <c r="G126" i="25"/>
  <c r="L125" i="25"/>
  <c r="F125" i="25"/>
  <c r="E125" i="25"/>
  <c r="G124" i="25"/>
  <c r="L123" i="25"/>
  <c r="F123" i="25"/>
  <c r="E123" i="25"/>
  <c r="D123" i="25"/>
  <c r="G122" i="25"/>
  <c r="G121" i="25"/>
  <c r="G120" i="25"/>
  <c r="L119" i="25"/>
  <c r="F119" i="25"/>
  <c r="E119" i="25"/>
  <c r="D119" i="25"/>
  <c r="G118" i="25"/>
  <c r="G117" i="25"/>
  <c r="G116" i="25"/>
  <c r="G115" i="25"/>
  <c r="G114" i="25"/>
  <c r="G113" i="25"/>
  <c r="G112" i="25"/>
  <c r="G111" i="25"/>
  <c r="G110" i="25"/>
  <c r="G109" i="25"/>
  <c r="L108" i="25"/>
  <c r="F108" i="25"/>
  <c r="G108" i="25" s="1"/>
  <c r="E108" i="25"/>
  <c r="D108" i="25"/>
  <c r="G107" i="25"/>
  <c r="G106" i="25"/>
  <c r="G105" i="25"/>
  <c r="G104" i="25"/>
  <c r="G103" i="25"/>
  <c r="G102" i="25"/>
  <c r="L101" i="25"/>
  <c r="F101" i="25"/>
  <c r="E101" i="25"/>
  <c r="D101" i="25"/>
  <c r="G100" i="25"/>
  <c r="G99" i="25"/>
  <c r="G98" i="25"/>
  <c r="G97" i="25"/>
  <c r="G96" i="25"/>
  <c r="G95" i="25"/>
  <c r="G94" i="25"/>
  <c r="L93" i="25"/>
  <c r="F93" i="25"/>
  <c r="E93" i="25"/>
  <c r="D93" i="25"/>
  <c r="G92" i="25"/>
  <c r="G91" i="25"/>
  <c r="G90" i="25"/>
  <c r="G89" i="25"/>
  <c r="G87" i="25"/>
  <c r="L86" i="25"/>
  <c r="F86" i="25"/>
  <c r="E86" i="25"/>
  <c r="D86" i="25"/>
  <c r="G85" i="25"/>
  <c r="G84" i="25"/>
  <c r="G83" i="25"/>
  <c r="L82" i="25"/>
  <c r="F82" i="25"/>
  <c r="E82" i="25"/>
  <c r="G81" i="25"/>
  <c r="G80" i="25"/>
  <c r="G79" i="25"/>
  <c r="L78" i="25"/>
  <c r="F78" i="25"/>
  <c r="E78" i="25"/>
  <c r="D78" i="25"/>
  <c r="G77" i="25"/>
  <c r="L76" i="25"/>
  <c r="F76" i="25"/>
  <c r="G76" i="25" s="1"/>
  <c r="E76" i="25"/>
  <c r="D76" i="25"/>
  <c r="G75" i="25"/>
  <c r="G74" i="25"/>
  <c r="G73" i="25"/>
  <c r="G72" i="25"/>
  <c r="L71" i="25"/>
  <c r="F71" i="25"/>
  <c r="E71" i="25"/>
  <c r="G69" i="25"/>
  <c r="K64" i="25"/>
  <c r="J64" i="25"/>
  <c r="I64" i="25"/>
  <c r="H64" i="25"/>
  <c r="L63" i="25"/>
  <c r="F63" i="25"/>
  <c r="G63" i="25" s="1"/>
  <c r="D63" i="25"/>
  <c r="G62" i="25"/>
  <c r="L61" i="25"/>
  <c r="F61" i="25"/>
  <c r="E61" i="25"/>
  <c r="D61" i="25"/>
  <c r="G60" i="25"/>
  <c r="G59" i="25"/>
  <c r="L58" i="25"/>
  <c r="F58" i="25"/>
  <c r="E58" i="25"/>
  <c r="D58" i="25"/>
  <c r="G57" i="25"/>
  <c r="G56" i="25"/>
  <c r="G55" i="25"/>
  <c r="G54" i="25"/>
  <c r="G53" i="25"/>
  <c r="G52" i="25"/>
  <c r="G51" i="25"/>
  <c r="L50" i="25"/>
  <c r="F50" i="25"/>
  <c r="E50" i="25"/>
  <c r="D50" i="25"/>
  <c r="G49" i="25"/>
  <c r="G48" i="25"/>
  <c r="G47" i="25"/>
  <c r="L46" i="25"/>
  <c r="F46" i="25"/>
  <c r="E46" i="25"/>
  <c r="D46" i="25"/>
  <c r="G45" i="25"/>
  <c r="L44" i="25"/>
  <c r="F44" i="25"/>
  <c r="E44" i="25"/>
  <c r="D44" i="25"/>
  <c r="G43" i="25"/>
  <c r="L42" i="25"/>
  <c r="F42" i="25"/>
  <c r="E42" i="25"/>
  <c r="D42" i="25"/>
  <c r="G41" i="25"/>
  <c r="L40" i="25"/>
  <c r="F40" i="25"/>
  <c r="E40" i="25"/>
  <c r="D40" i="25"/>
  <c r="G38" i="25"/>
  <c r="L37" i="25"/>
  <c r="F37" i="25"/>
  <c r="E37" i="25"/>
  <c r="D37" i="25"/>
  <c r="G36" i="25"/>
  <c r="G35" i="25"/>
  <c r="G34" i="25"/>
  <c r="L33" i="25"/>
  <c r="F33" i="25"/>
  <c r="E33" i="25"/>
  <c r="D33" i="25"/>
  <c r="G32" i="25"/>
  <c r="G31" i="25"/>
  <c r="L30" i="25"/>
  <c r="F30" i="25"/>
  <c r="E30" i="25"/>
  <c r="G29" i="25"/>
  <c r="L28" i="25"/>
  <c r="F28" i="25"/>
  <c r="E28" i="25"/>
  <c r="D28" i="25"/>
  <c r="G27" i="25"/>
  <c r="L26" i="25"/>
  <c r="F26" i="25"/>
  <c r="E26" i="25"/>
  <c r="G25" i="25"/>
  <c r="L24" i="25"/>
  <c r="F24" i="25"/>
  <c r="E24" i="25"/>
  <c r="D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I9" i="25"/>
  <c r="G9" i="25"/>
  <c r="I8" i="25"/>
  <c r="G8" i="25"/>
  <c r="I7" i="25"/>
  <c r="G7" i="25"/>
  <c r="G6" i="25"/>
  <c r="G5" i="25"/>
  <c r="G4" i="25"/>
  <c r="G161" i="25" l="1"/>
  <c r="G50" i="25"/>
  <c r="G44" i="25"/>
  <c r="G28" i="25"/>
  <c r="G33" i="25"/>
  <c r="G40" i="25"/>
  <c r="G78" i="25"/>
  <c r="G256" i="25"/>
  <c r="L64" i="25"/>
  <c r="L279" i="25" s="1"/>
  <c r="G61" i="25"/>
  <c r="G203" i="25"/>
  <c r="G265" i="25"/>
  <c r="G24" i="25"/>
  <c r="G26" i="25"/>
  <c r="G101" i="25"/>
  <c r="G135" i="25"/>
  <c r="G177" i="25"/>
  <c r="G157" i="25"/>
  <c r="G165" i="25"/>
  <c r="G149" i="25"/>
  <c r="G143" i="25"/>
  <c r="G123" i="25"/>
  <c r="G125" i="25"/>
  <c r="G119" i="25"/>
  <c r="G93" i="25"/>
  <c r="D273" i="25"/>
  <c r="D280" i="25" s="1"/>
  <c r="G86" i="25"/>
  <c r="E273" i="25"/>
  <c r="E280" i="25" s="1"/>
  <c r="G82" i="25"/>
  <c r="F273" i="25"/>
  <c r="F280" i="25" s="1"/>
  <c r="D64" i="25"/>
  <c r="D279" i="25" s="1"/>
  <c r="G58" i="25"/>
  <c r="G46" i="25"/>
  <c r="G42" i="25"/>
  <c r="G37" i="25"/>
  <c r="E64" i="25"/>
  <c r="E279" i="25" s="1"/>
  <c r="G30" i="25"/>
  <c r="L273" i="25"/>
  <c r="L280" i="25" s="1"/>
  <c r="G71" i="25"/>
  <c r="F64" i="25"/>
  <c r="G278" i="25"/>
  <c r="D91" i="7"/>
  <c r="D90" i="7"/>
  <c r="D86" i="7"/>
  <c r="D87" i="7"/>
  <c r="D88" i="7"/>
  <c r="D85" i="7"/>
  <c r="D89" i="7" s="1"/>
  <c r="D79" i="7"/>
  <c r="D84" i="7" s="1"/>
  <c r="D92" i="7" s="1"/>
  <c r="D80" i="7"/>
  <c r="D81" i="7"/>
  <c r="D82" i="7"/>
  <c r="D83" i="7"/>
  <c r="D78" i="7"/>
  <c r="L282" i="25" l="1"/>
  <c r="E282" i="25"/>
  <c r="G273" i="25"/>
  <c r="D282" i="25"/>
  <c r="G64" i="25"/>
  <c r="F279" i="25"/>
  <c r="F282" i="25" s="1"/>
  <c r="C89" i="7"/>
  <c r="C94" i="7"/>
  <c r="C91" i="7"/>
  <c r="C84" i="7"/>
  <c r="C92" i="7" s="1"/>
  <c r="D61" i="7"/>
  <c r="C113" i="7" l="1"/>
  <c r="D100" i="7" l="1"/>
  <c r="D101" i="7"/>
  <c r="D99" i="7"/>
  <c r="C102" i="7"/>
  <c r="D62" i="7"/>
  <c r="E62" i="7" s="1"/>
  <c r="D54" i="7"/>
  <c r="E54" i="7" s="1"/>
  <c r="B38" i="7"/>
  <c r="B39" i="7" s="1"/>
  <c r="B25" i="7"/>
  <c r="D25" i="7"/>
  <c r="D38" i="7"/>
  <c r="D39" i="7" s="1"/>
  <c r="B43" i="7"/>
  <c r="D43" i="7"/>
  <c r="B44" i="7"/>
  <c r="D44" i="7"/>
  <c r="D71" i="7"/>
</calcChain>
</file>

<file path=xl/sharedStrings.xml><?xml version="1.0" encoding="utf-8"?>
<sst xmlns="http://schemas.openxmlformats.org/spreadsheetml/2006/main" count="485" uniqueCount="317">
  <si>
    <t>odPa</t>
  </si>
  <si>
    <t>Pol</t>
  </si>
  <si>
    <t>Popis</t>
  </si>
  <si>
    <t>Daň z příjmů fyzických osob ze záv. čin.</t>
  </si>
  <si>
    <t>Daň z příjmů fyzických osob ze SVČ</t>
  </si>
  <si>
    <t>ROZPOČTOVÉ  PŘÍJMY</t>
  </si>
  <si>
    <t>Daň z příjmů fyzických osob z kapit. Výnosů</t>
  </si>
  <si>
    <t>Daň z příjmů právnických osob</t>
  </si>
  <si>
    <t>Daň z přidané hodnoty</t>
  </si>
  <si>
    <t>Poplatek ze psů</t>
  </si>
  <si>
    <t>Správní poplatky</t>
  </si>
  <si>
    <t>Daň z nemovitostí</t>
  </si>
  <si>
    <t>Neinvestiční přijaté transfery ze stát.rozp.v rámci souhr.dot.vztahu</t>
  </si>
  <si>
    <t>Bez ODPA</t>
  </si>
  <si>
    <t>Příjmy z poskytování služeb a výrobků</t>
  </si>
  <si>
    <t>Příjmy z pronájmu ost. nemovit. a jejich částí</t>
  </si>
  <si>
    <t>Ostatní příjmy z pronájmu majetku</t>
  </si>
  <si>
    <t>Ostatní nedaňové příjmy jinde nezařazené</t>
  </si>
  <si>
    <t>Bytové hospodářství</t>
  </si>
  <si>
    <t>Příjmy z pronájmu ost. Nemovitostí a jejich částí</t>
  </si>
  <si>
    <t>Příjmy z prodeje ost. nemovitostí a jejich částí</t>
  </si>
  <si>
    <t>Nebytové hospodářství</t>
  </si>
  <si>
    <t>Pohřebnictví</t>
  </si>
  <si>
    <t>Příjmy z prodeje pozemků</t>
  </si>
  <si>
    <t>Sběr a svoz komunálních odpadů</t>
  </si>
  <si>
    <t>Přijaté nekapitálové příspěvky a náhrady</t>
  </si>
  <si>
    <t>Využívání a zneškodňování komun. odpadů</t>
  </si>
  <si>
    <t>Pečovatelská služba</t>
  </si>
  <si>
    <t>Příjmy z úroků</t>
  </si>
  <si>
    <t>Činnost místní správy</t>
  </si>
  <si>
    <t>Obecné příjmy a výdaje z finančních operací</t>
  </si>
  <si>
    <t>Ostatní činnosti jinde nezařazené</t>
  </si>
  <si>
    <t>Pozemky</t>
  </si>
  <si>
    <t>ROZPOČTOVÉ VÝDAJE</t>
  </si>
  <si>
    <t>Nákup ostatních služeb</t>
  </si>
  <si>
    <t>Budovy, haly a stavby</t>
  </si>
  <si>
    <t>Silnice</t>
  </si>
  <si>
    <t>Neinvestiční příspěvky zřízeným přísp.organizacím</t>
  </si>
  <si>
    <t>Předškolní zařízení</t>
  </si>
  <si>
    <t>Základní školy</t>
  </si>
  <si>
    <t>Ostatní osobní výdaje</t>
  </si>
  <si>
    <t>Knihy, učební pomůcky a tisk</t>
  </si>
  <si>
    <t>Činnosti knihovnické</t>
  </si>
  <si>
    <t>Nákup materiálu jinde nezařazeného</t>
  </si>
  <si>
    <t>Věcné dary</t>
  </si>
  <si>
    <t>Ostatní záležitosti kultury, církví a sdělovacích prostř.</t>
  </si>
  <si>
    <t>Ostatní tělovýchovná činnost</t>
  </si>
  <si>
    <t>Platy zaměstnanců v prac. poměru</t>
  </si>
  <si>
    <t>Plyn</t>
  </si>
  <si>
    <t>Elektrická energie</t>
  </si>
  <si>
    <t>Pohonné hmoty a maziva</t>
  </si>
  <si>
    <t>Služby peněžních ústavů</t>
  </si>
  <si>
    <t>opravy a udržování</t>
  </si>
  <si>
    <t>Veřejné osvětlení</t>
  </si>
  <si>
    <t>Výstavba a údržba místních inženýrských sítí</t>
  </si>
  <si>
    <t>Platby daní a poplatků</t>
  </si>
  <si>
    <t>Péče o vzhled obcí a veřejnou zeleň</t>
  </si>
  <si>
    <t>Odměny členů zastupitelstev obcí a krajů</t>
  </si>
  <si>
    <t>Povinné poj. na soc. zab. a přísp. na st. pol.z.</t>
  </si>
  <si>
    <t>Povinné poj. na veřejné zdravotní pojištění</t>
  </si>
  <si>
    <t>Drobný hmotný dlouhodobý majetek</t>
  </si>
  <si>
    <t>Studená voda</t>
  </si>
  <si>
    <t>Služby telekomunikací a radiokomunikací</t>
  </si>
  <si>
    <t>Požární ochrana - dobrovolná čát</t>
  </si>
  <si>
    <t>Povinné poj na soc. zab. a přísp. na st. pol. zam.</t>
  </si>
  <si>
    <t>Povinné poj.na veřejné zdravotní pojištění</t>
  </si>
  <si>
    <t>Pohoštění</t>
  </si>
  <si>
    <t>Zastupitelstva obcí</t>
  </si>
  <si>
    <t>Ostatní povinné pojistné hrazené zaměstnavatelem</t>
  </si>
  <si>
    <t>úroky vlastní</t>
  </si>
  <si>
    <t>plyn</t>
  </si>
  <si>
    <t>Služby pošt</t>
  </si>
  <si>
    <t>Konzultační, poradenské a právní služby</t>
  </si>
  <si>
    <t>Služby školení a vzdělávání</t>
  </si>
  <si>
    <t>Opravy a udržování</t>
  </si>
  <si>
    <t>Cestovné (tuzemské i zahraniční)</t>
  </si>
  <si>
    <t>Účastnické poplatky na konference</t>
  </si>
  <si>
    <t>Poskytované zálohy vlastní pokladně</t>
  </si>
  <si>
    <t>Celkem</t>
  </si>
  <si>
    <t>Provoz veřejné silniční dopravy</t>
  </si>
  <si>
    <t>Dlouhodobé přijaté půjčené prostředky</t>
  </si>
  <si>
    <t>odměna knihovnice, 10 x 600,- ?</t>
  </si>
  <si>
    <t>třeba kouzelník</t>
  </si>
  <si>
    <t>dálniční známka</t>
  </si>
  <si>
    <t>Příjmy</t>
  </si>
  <si>
    <t>Výdaje</t>
  </si>
  <si>
    <t>televize</t>
  </si>
  <si>
    <t>Ostatní nákup dlouhodobého nehmotného majetku</t>
  </si>
  <si>
    <t>škola</t>
  </si>
  <si>
    <t>multikára apod.</t>
  </si>
  <si>
    <t>odměna kronikáře</t>
  </si>
  <si>
    <t>Převody sociálnímu fondu obcí</t>
  </si>
  <si>
    <t>Převody vlastním fondům</t>
  </si>
  <si>
    <t>Daň z příjmů právnických osob za obce</t>
  </si>
  <si>
    <t>Převody z rozpočtových účtů</t>
  </si>
  <si>
    <t>Eko-kom</t>
  </si>
  <si>
    <t>Platby daní a poplatků státnímu rozpočtu</t>
  </si>
  <si>
    <t>Komunální služby a územní rozvoj j.n.</t>
  </si>
  <si>
    <t>Neinvestiční transfery obcím</t>
  </si>
  <si>
    <t>Výdaje fin. Vypořádání min. let mezi krajem a obcemi</t>
  </si>
  <si>
    <t>Finanční vypořádání minulých let</t>
  </si>
  <si>
    <t>Financování</t>
  </si>
  <si>
    <t>uhrazené splátky dlouhod. Přijatých půjček</t>
  </si>
  <si>
    <t>Změna stavu krátkod. Prostř. Na bank. Účtech</t>
  </si>
  <si>
    <t>Financování celkem</t>
  </si>
  <si>
    <t>% plnění</t>
  </si>
  <si>
    <t>Ostatní neinv. transfery nezisk. a podob. org.</t>
  </si>
  <si>
    <t>Programové vybavení</t>
  </si>
  <si>
    <t>Nákup kolků</t>
  </si>
  <si>
    <t>Poskytnuté neinvestiční příspěvky a náhrady</t>
  </si>
  <si>
    <t xml:space="preserve">FAP požární ochrana Pěnčín  </t>
  </si>
  <si>
    <t>Příjmy z podílů na zisku a dividend</t>
  </si>
  <si>
    <t>Ostatní nákupy dlouhodobého nehmotného majetku</t>
  </si>
  <si>
    <t>nájem</t>
  </si>
  <si>
    <t>služby</t>
  </si>
  <si>
    <t xml:space="preserve">položka </t>
  </si>
  <si>
    <t>par.</t>
  </si>
  <si>
    <t xml:space="preserve"> položka</t>
  </si>
  <si>
    <t>Ordinace - MUDr. Hruška</t>
  </si>
  <si>
    <t>Ordinace - MUDr. Hniličková</t>
  </si>
  <si>
    <t>Černý - garáž</t>
  </si>
  <si>
    <t>Česká pošta</t>
  </si>
  <si>
    <t>Roční příjem</t>
  </si>
  <si>
    <t>Nájemné nebytových prostor</t>
  </si>
  <si>
    <t>Nájemné byty</t>
  </si>
  <si>
    <t>DPS</t>
  </si>
  <si>
    <t>úrok z BU</t>
  </si>
  <si>
    <t xml:space="preserve">r.2007 - 75 330,- </t>
  </si>
  <si>
    <t>Pojištění</t>
  </si>
  <si>
    <t>Odpovědnost zaměstnanci</t>
  </si>
  <si>
    <t>odpovědnost multikara</t>
  </si>
  <si>
    <r>
      <t xml:space="preserve">pošta okna </t>
    </r>
    <r>
      <rPr>
        <sz val="10"/>
        <color indexed="53"/>
        <rFont val="Arial CE"/>
        <family val="2"/>
        <charset val="238"/>
      </rPr>
      <t>150 000,-</t>
    </r>
    <r>
      <rPr>
        <sz val="10"/>
        <rFont val="Arial CE"/>
        <charset val="238"/>
      </rPr>
      <t xml:space="preserve">
</t>
    </r>
  </si>
  <si>
    <t xml:space="preserve">nákup knih do knihovny </t>
  </si>
  <si>
    <t>Domovník 50</t>
  </si>
  <si>
    <t>Marková</t>
  </si>
  <si>
    <t>Obecné příjmy a výdaje z finan. operací</t>
  </si>
  <si>
    <t>Převody vlastním rozpočtovým účtům</t>
  </si>
  <si>
    <t>příspěvky svazu měst a obcí</t>
  </si>
  <si>
    <t xml:space="preserve"> zimní údržba - prům.5 h 120 dnů á 400,- + trochu navíc</t>
  </si>
  <si>
    <t>Šourek</t>
  </si>
  <si>
    <t>Gloserová, Laurinová</t>
  </si>
  <si>
    <t>výpočet %</t>
  </si>
  <si>
    <t>poplatky - minule par.po. 6171/5163</t>
  </si>
  <si>
    <t>poplatky budou účtovány  na 6310/5163
pojištění zůstává</t>
  </si>
  <si>
    <t>majetek</t>
  </si>
  <si>
    <t>právní služby Katastrální úřad</t>
  </si>
  <si>
    <t>možná se zvýší dle nař. vlády 37/2003</t>
  </si>
  <si>
    <t>100 000,- nový úvěr</t>
  </si>
  <si>
    <t>Odvádění a čištění odpadních vod</t>
  </si>
  <si>
    <t>zaplatíme 700000</t>
  </si>
  <si>
    <t>plynofikace</t>
  </si>
  <si>
    <t>kompresor,akuvrtačka s příklepem, el.vrtací kladivo
agregát, rozbrušovačka</t>
  </si>
  <si>
    <t>multikára, fréza, sekačka</t>
  </si>
  <si>
    <t>hřbitovní zeď</t>
  </si>
  <si>
    <t>pozemky</t>
  </si>
  <si>
    <t>výkup obecních cest-Zbytky</t>
  </si>
  <si>
    <t>plyn služby</t>
  </si>
  <si>
    <t>oprava bytů pošta</t>
  </si>
  <si>
    <t>územní plán obce 202 900,- projekty 700 000</t>
  </si>
  <si>
    <t>kácení a výsadba stromů</t>
  </si>
  <si>
    <t>nesprostavěno v r. 2007 1 265 000</t>
  </si>
  <si>
    <t>Boudík Marek</t>
  </si>
  <si>
    <t>Příjmy celkem</t>
  </si>
  <si>
    <t>Výdaje celkem</t>
  </si>
  <si>
    <t>upravený rozpočet</t>
  </si>
  <si>
    <t>Neinvestiční transfery krajům</t>
  </si>
  <si>
    <t>Nájemné</t>
  </si>
  <si>
    <t>Schváleno:</t>
  </si>
  <si>
    <t>Ostatní neinvestiční přijaté transfery ze státního rozpočtu</t>
  </si>
  <si>
    <t>Územní plánování</t>
  </si>
  <si>
    <t>Návrh rozpočtu</t>
  </si>
  <si>
    <t>Přijaté sankční platby</t>
  </si>
  <si>
    <t>Ostatní správa ve vodním hospodářství</t>
  </si>
  <si>
    <t>Náhrady mezd v době nemoci</t>
  </si>
  <si>
    <t>Ostatní neinvestiční transfery obyvatelstvu</t>
  </si>
  <si>
    <t>Přijaté pojistné náhrady</t>
  </si>
  <si>
    <t>Neinvestiční přijaté transfery od krajů</t>
  </si>
  <si>
    <t>daň z přev.nem.</t>
  </si>
  <si>
    <t>toto se může rozdělit</t>
  </si>
  <si>
    <t>Cestovní ruch</t>
  </si>
  <si>
    <t>Stroje, přístroje a zařízení</t>
  </si>
  <si>
    <t>Bezpečnost silničního provozu</t>
  </si>
  <si>
    <t>Poplatek z ubytovací kapacity</t>
  </si>
  <si>
    <t>Zaplacené sankce</t>
  </si>
  <si>
    <t>Pojištění funkčně nespecifikované</t>
  </si>
  <si>
    <t>Ostatní platby za provedenou práci jinde nezařazené</t>
  </si>
  <si>
    <t>platba přímo</t>
  </si>
  <si>
    <t xml:space="preserve">platba SIPO </t>
  </si>
  <si>
    <t>STIZ Sudek</t>
  </si>
  <si>
    <t>Havlíčková masáže</t>
  </si>
  <si>
    <t>Ostatní finanční operace</t>
  </si>
  <si>
    <t>Ostatní záležitosti kultury, církví a sděl.</t>
  </si>
  <si>
    <t>Příjmy z pronájmu ost.nemvit. a jejich částí.</t>
  </si>
  <si>
    <t>Ostatní příjmy z vlastní činnosti</t>
  </si>
  <si>
    <t>přijaté neinvestiční dary</t>
  </si>
  <si>
    <t>Neinvestiční dotace zřízeným přísp. Org.</t>
  </si>
  <si>
    <t>Neinvest.dotace zřízeným příspěvkovým organizacím</t>
  </si>
  <si>
    <t>ostatní osobní výdaje</t>
  </si>
  <si>
    <t>úroky z úvěru</t>
  </si>
  <si>
    <t>poplatky</t>
  </si>
  <si>
    <t>Úroky, poplatky</t>
  </si>
  <si>
    <t>Poplatek psi</t>
  </si>
  <si>
    <t>Zálohy na el. energii</t>
  </si>
  <si>
    <t>číslo odběrného místa</t>
  </si>
  <si>
    <t>adresa</t>
  </si>
  <si>
    <t>záloha</t>
  </si>
  <si>
    <t>účtování</t>
  </si>
  <si>
    <t>ČÚ 314 12</t>
  </si>
  <si>
    <t>Zásada 188</t>
  </si>
  <si>
    <t>Zásada 110 pož. zbrojnice</t>
  </si>
  <si>
    <t>Zásada 188, kulturní místnost</t>
  </si>
  <si>
    <t>Zásada 190, márnice</t>
  </si>
  <si>
    <t>Zásada 256 Vodojem</t>
  </si>
  <si>
    <t>Zásada 259</t>
  </si>
  <si>
    <t>Místní správa</t>
  </si>
  <si>
    <t>Zásada 50 veřejné osvětlení</t>
  </si>
  <si>
    <t>Zásada 173 veřejné osvětlení</t>
  </si>
  <si>
    <t>Zásada 249, veřejné osvětlení</t>
  </si>
  <si>
    <t>Zásada 377, veřejné osvětlení</t>
  </si>
  <si>
    <t>Zásada 4</t>
  </si>
  <si>
    <t>Celkem záloha</t>
  </si>
  <si>
    <t>Zásada 50, spol. prostory</t>
  </si>
  <si>
    <t>Zásada 50</t>
  </si>
  <si>
    <t xml:space="preserve">daň z příjmu </t>
  </si>
  <si>
    <t>Odvod loterií a podobných her kromě výh.h</t>
  </si>
  <si>
    <t>Výdaje fina.vypoř. Min. let mezi krajem</t>
  </si>
  <si>
    <t>Sferia net  ?</t>
  </si>
  <si>
    <t>SPT Telecom  ?</t>
  </si>
  <si>
    <t>Ostatní záležitosti kultury a církví</t>
  </si>
  <si>
    <t>Zpravodaj</t>
  </si>
  <si>
    <t>odměna</t>
  </si>
  <si>
    <t>tisk</t>
  </si>
  <si>
    <t>web</t>
  </si>
  <si>
    <t>číslo plynoměru</t>
  </si>
  <si>
    <t>Zálohy na plyn</t>
  </si>
  <si>
    <t>celkem za rok</t>
  </si>
  <si>
    <t>skládka</t>
  </si>
  <si>
    <t>byt OÚ</t>
  </si>
  <si>
    <t>Využití volného času dětí a mládeže</t>
  </si>
  <si>
    <t>rozhlas</t>
  </si>
  <si>
    <t>navig.systém</t>
  </si>
  <si>
    <t>sníh</t>
  </si>
  <si>
    <t>značky</t>
  </si>
  <si>
    <t>málo dětí</t>
  </si>
  <si>
    <t>výbory</t>
  </si>
  <si>
    <t>Nespecifikované rezervy</t>
  </si>
  <si>
    <t>Ochrana obyvatelstva</t>
  </si>
  <si>
    <t>Platby daní a poplatků krajům, obcím</t>
  </si>
  <si>
    <t>roznos</t>
  </si>
  <si>
    <t>pojištění</t>
  </si>
  <si>
    <t>Program L.</t>
  </si>
  <si>
    <t>sekání</t>
  </si>
  <si>
    <t>kominík,revize</t>
  </si>
  <si>
    <t>Plchov</t>
  </si>
  <si>
    <t>Ostatní neinv.přijaté transfery ze st. Rozp.</t>
  </si>
  <si>
    <t>Zpracování dat a služby souv. s inf. a kom</t>
  </si>
  <si>
    <t>Úhrady sankcí jiným rozpočtům</t>
  </si>
  <si>
    <t>Investiční přijaté tranfery od krajů</t>
  </si>
  <si>
    <t>Volby z Evropského parlamentu</t>
  </si>
  <si>
    <t>Ostatní neinv. půjčené prostř. veř.rozp. úz</t>
  </si>
  <si>
    <t>nákup ostatních služeb</t>
  </si>
  <si>
    <t>Ostatní investiční přijaté transfery ze státního rozpočtu UZ 17928</t>
  </si>
  <si>
    <t>Neinvestiční přijaté transfe.z všeob.pokl.státu  UZ 98187</t>
  </si>
  <si>
    <t>Volby do zastupitelstev územních samosprávných celků</t>
  </si>
  <si>
    <t>Investiční přijaté tranfery ze státních fondů</t>
  </si>
  <si>
    <t>1-10/2014</t>
  </si>
  <si>
    <t>Příloha k návrhu rozpočtu na r. 2015</t>
  </si>
  <si>
    <t>EKO-KOM, ASEKOL</t>
  </si>
  <si>
    <t>Popelnice</t>
  </si>
  <si>
    <t xml:space="preserve"> rozpočet 2014</t>
  </si>
  <si>
    <t>pouť</t>
  </si>
  <si>
    <t>Příjmy z pronájmu movitých věcí</t>
  </si>
  <si>
    <t>GasNet
plyn.zařízení</t>
  </si>
  <si>
    <t>EKO-KOM</t>
  </si>
  <si>
    <t>Kaplanka</t>
  </si>
  <si>
    <t>domovník
v nájmu</t>
  </si>
  <si>
    <t>Skalický</t>
  </si>
  <si>
    <t>přestupky</t>
  </si>
  <si>
    <t>Penz.fond</t>
  </si>
  <si>
    <t>Soc.fond</t>
  </si>
  <si>
    <t>zateplení OÚ</t>
  </si>
  <si>
    <t>herní prvky</t>
  </si>
  <si>
    <t>multikára
nářadí</t>
  </si>
  <si>
    <t>Návrh rozpočtu na rok 2015</t>
  </si>
  <si>
    <t>nepředpokládáme nárůst</t>
  </si>
  <si>
    <t>odhad dle roku 2014</t>
  </si>
  <si>
    <t>nelze čekat změny proti skut. 2014</t>
  </si>
  <si>
    <t>nájmy v bytech</t>
  </si>
  <si>
    <t>skutečnost 2014 nižší</t>
  </si>
  <si>
    <t>mělo by dojít k nárůstu - chybí odhad</t>
  </si>
  <si>
    <t>popelnice</t>
  </si>
  <si>
    <t>snížení vlivem ukončení DPS</t>
  </si>
  <si>
    <t>Jak dál s Pohodou</t>
  </si>
  <si>
    <t>min. prodej pozemku ve Zbytkách</t>
  </si>
  <si>
    <t>opravy místních komunikací</t>
  </si>
  <si>
    <t>nákup do 200.000 +vícenáklady</t>
  </si>
  <si>
    <t>Autobusy</t>
  </si>
  <si>
    <t>kanalizace
realizace další etapy</t>
  </si>
  <si>
    <t>snížení za otop=koberec do herny</t>
  </si>
  <si>
    <t>1.300.000 základ, 300.000 rezerva - dál nejsou podklady</t>
  </si>
  <si>
    <t>Kronika licence</t>
  </si>
  <si>
    <t>příspěvky spolkům, spol akce</t>
  </si>
  <si>
    <t>spol. akce v kapli</t>
  </si>
  <si>
    <t>předpokládám potřebu spotřebního materiálu</t>
  </si>
  <si>
    <t>stav 2014</t>
  </si>
  <si>
    <t>plyn v bytě a zbytku budovy??</t>
  </si>
  <si>
    <t>počítat s víceprácemi</t>
  </si>
  <si>
    <t>modernizace osvětlení - snížení spotřeby</t>
  </si>
  <si>
    <t>úprava kolem dětského hřiště</t>
  </si>
  <si>
    <t>nový traktůrek??</t>
  </si>
  <si>
    <t>odstupné DPS</t>
  </si>
  <si>
    <t>projekt na nový DPS</t>
  </si>
  <si>
    <t>!!! snížit v budoucnu</t>
  </si>
  <si>
    <t>Kopírka</t>
  </si>
  <si>
    <t>revize</t>
  </si>
  <si>
    <t>MAS,Mikroreg.</t>
  </si>
  <si>
    <t>Zpracovala: Jana Gloserová, Petr Růžička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</si>
</sst>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#,##0.00_ ;[Red]\-#,##0.00\ "/>
    <numFmt numFmtId="166" formatCode="0.00_ ;[Red]\-0.00\ "/>
  </numFmts>
  <fonts count="2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53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6"/>
      <name val="Arial CE"/>
      <charset val="238"/>
    </font>
    <font>
      <b/>
      <sz val="11"/>
      <name val="Arial CE"/>
      <charset val="238"/>
    </font>
    <font>
      <b/>
      <sz val="12"/>
      <color indexed="12"/>
      <name val="Arial CE"/>
      <charset val="238"/>
    </font>
    <font>
      <b/>
      <sz val="22"/>
      <name val="Arial CE"/>
      <charset val="238"/>
    </font>
    <font>
      <b/>
      <sz val="12"/>
      <color indexed="8"/>
      <name val="Arial CE"/>
      <charset val="238"/>
    </font>
    <font>
      <b/>
      <sz val="14"/>
      <name val="Arial CE"/>
      <charset val="238"/>
    </font>
    <font>
      <sz val="10"/>
      <color indexed="8"/>
      <name val="Arial CE"/>
      <charset val="238"/>
    </font>
    <font>
      <sz val="12"/>
      <name val="Arial CE"/>
      <charset val="238"/>
    </font>
    <font>
      <b/>
      <sz val="22"/>
      <name val="Arial CE"/>
      <family val="2"/>
      <charset val="238"/>
    </font>
    <font>
      <b/>
      <i/>
      <sz val="12"/>
      <name val="Arial CE"/>
      <charset val="238"/>
    </font>
    <font>
      <b/>
      <sz val="12"/>
      <color indexed="12"/>
      <name val="Arial CE"/>
      <family val="2"/>
      <charset val="238"/>
    </font>
    <font>
      <sz val="10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charset val="238"/>
    </font>
    <font>
      <b/>
      <sz val="12"/>
      <color theme="8" tint="-0.249977111117893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1" xfId="0" applyBorder="1"/>
    <xf numFmtId="0" fontId="0" fillId="2" borderId="1" xfId="0" applyFill="1" applyBorder="1"/>
    <xf numFmtId="4" fontId="0" fillId="3" borderId="1" xfId="0" applyNumberFormat="1" applyFill="1" applyBorder="1"/>
    <xf numFmtId="0" fontId="0" fillId="3" borderId="1" xfId="0" applyFill="1" applyBorder="1"/>
    <xf numFmtId="0" fontId="3" fillId="0" borderId="0" xfId="0" applyFont="1"/>
    <xf numFmtId="4" fontId="0" fillId="0" borderId="0" xfId="0" applyNumberFormat="1"/>
    <xf numFmtId="165" fontId="7" fillId="0" borderId="0" xfId="0" applyNumberFormat="1" applyFont="1"/>
    <xf numFmtId="165" fontId="7" fillId="0" borderId="0" xfId="0" applyNumberFormat="1" applyFont="1" applyFill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0" fillId="0" borderId="0" xfId="0" applyFont="1"/>
    <xf numFmtId="0" fontId="12" fillId="4" borderId="0" xfId="0" applyFont="1" applyFill="1"/>
    <xf numFmtId="0" fontId="11" fillId="0" borderId="1" xfId="0" applyFont="1" applyBorder="1"/>
    <xf numFmtId="0" fontId="12" fillId="4" borderId="1" xfId="0" applyFont="1" applyFill="1" applyBorder="1"/>
    <xf numFmtId="3" fontId="0" fillId="0" borderId="1" xfId="0" applyNumberFormat="1" applyBorder="1"/>
    <xf numFmtId="3" fontId="12" fillId="4" borderId="1" xfId="0" applyNumberFormat="1" applyFont="1" applyFill="1" applyBorder="1"/>
    <xf numFmtId="0" fontId="13" fillId="0" borderId="0" xfId="0" applyFont="1"/>
    <xf numFmtId="3" fontId="1" fillId="0" borderId="1" xfId="0" applyNumberFormat="1" applyFont="1" applyBorder="1"/>
    <xf numFmtId="3" fontId="7" fillId="0" borderId="1" xfId="0" applyNumberFormat="1" applyFont="1" applyBorder="1"/>
    <xf numFmtId="0" fontId="12" fillId="3" borderId="0" xfId="0" applyFont="1" applyFill="1" applyBorder="1"/>
    <xf numFmtId="0" fontId="15" fillId="0" borderId="0" xfId="0" applyFont="1"/>
    <xf numFmtId="0" fontId="0" fillId="4" borderId="0" xfId="0" applyFill="1"/>
    <xf numFmtId="4" fontId="12" fillId="4" borderId="0" xfId="0" applyNumberFormat="1" applyFont="1" applyFill="1"/>
    <xf numFmtId="4" fontId="16" fillId="0" borderId="0" xfId="0" applyNumberFormat="1" applyFont="1"/>
    <xf numFmtId="165" fontId="0" fillId="0" borderId="0" xfId="0" applyNumberFormat="1"/>
    <xf numFmtId="0" fontId="17" fillId="0" borderId="1" xfId="0" applyFont="1" applyBorder="1"/>
    <xf numFmtId="164" fontId="17" fillId="0" borderId="1" xfId="0" applyNumberFormat="1" applyFont="1" applyBorder="1"/>
    <xf numFmtId="4" fontId="17" fillId="0" borderId="1" xfId="0" applyNumberFormat="1" applyFont="1" applyBorder="1"/>
    <xf numFmtId="10" fontId="17" fillId="0" borderId="1" xfId="0" applyNumberFormat="1" applyFont="1" applyBorder="1"/>
    <xf numFmtId="165" fontId="7" fillId="5" borderId="1" xfId="0" applyNumberFormat="1" applyFont="1" applyFill="1" applyBorder="1"/>
    <xf numFmtId="0" fontId="17" fillId="3" borderId="1" xfId="0" applyFont="1" applyFill="1" applyBorder="1"/>
    <xf numFmtId="4" fontId="17" fillId="3" borderId="1" xfId="0" applyNumberFormat="1" applyFont="1" applyFill="1" applyBorder="1"/>
    <xf numFmtId="0" fontId="7" fillId="3" borderId="1" xfId="0" applyFont="1" applyFill="1" applyBorder="1"/>
    <xf numFmtId="165" fontId="7" fillId="3" borderId="1" xfId="0" applyNumberFormat="1" applyFont="1" applyFill="1" applyBorder="1"/>
    <xf numFmtId="164" fontId="17" fillId="3" borderId="1" xfId="0" applyNumberFormat="1" applyFont="1" applyFill="1" applyBorder="1"/>
    <xf numFmtId="4" fontId="7" fillId="3" borderId="1" xfId="0" applyNumberFormat="1" applyFont="1" applyFill="1" applyBorder="1"/>
    <xf numFmtId="164" fontId="17" fillId="2" borderId="1" xfId="0" applyNumberFormat="1" applyFont="1" applyFill="1" applyBorder="1"/>
    <xf numFmtId="0" fontId="17" fillId="2" borderId="1" xfId="0" applyFont="1" applyFill="1" applyBorder="1"/>
    <xf numFmtId="4" fontId="7" fillId="2" borderId="1" xfId="0" applyNumberFormat="1" applyFont="1" applyFill="1" applyBorder="1"/>
    <xf numFmtId="10" fontId="17" fillId="2" borderId="1" xfId="0" applyNumberFormat="1" applyFont="1" applyFill="1" applyBorder="1"/>
    <xf numFmtId="164" fontId="17" fillId="0" borderId="3" xfId="0" applyNumberFormat="1" applyFont="1" applyBorder="1"/>
    <xf numFmtId="0" fontId="17" fillId="0" borderId="3" xfId="0" applyFont="1" applyBorder="1"/>
    <xf numFmtId="4" fontId="17" fillId="0" borderId="3" xfId="0" applyNumberFormat="1" applyFont="1" applyBorder="1"/>
    <xf numFmtId="0" fontId="17" fillId="0" borderId="0" xfId="0" applyFont="1"/>
    <xf numFmtId="165" fontId="7" fillId="0" borderId="3" xfId="0" applyNumberFormat="1" applyFont="1" applyBorder="1"/>
    <xf numFmtId="164" fontId="17" fillId="0" borderId="0" xfId="0" applyNumberFormat="1" applyFont="1" applyBorder="1"/>
    <xf numFmtId="0" fontId="17" fillId="0" borderId="0" xfId="0" applyFont="1" applyBorder="1"/>
    <xf numFmtId="4" fontId="17" fillId="0" borderId="0" xfId="0" applyNumberFormat="1" applyFont="1" applyBorder="1"/>
    <xf numFmtId="165" fontId="7" fillId="0" borderId="0" xfId="0" applyNumberFormat="1" applyFont="1" applyBorder="1"/>
    <xf numFmtId="164" fontId="7" fillId="0" borderId="4" xfId="0" applyNumberFormat="1" applyFont="1" applyBorder="1"/>
    <xf numFmtId="0" fontId="7" fillId="0" borderId="4" xfId="0" applyFont="1" applyBorder="1"/>
    <xf numFmtId="4" fontId="17" fillId="0" borderId="4" xfId="0" applyNumberFormat="1" applyFont="1" applyBorder="1"/>
    <xf numFmtId="165" fontId="7" fillId="0" borderId="4" xfId="0" applyNumberFormat="1" applyFont="1" applyBorder="1"/>
    <xf numFmtId="0" fontId="7" fillId="2" borderId="1" xfId="0" applyFont="1" applyFill="1" applyBorder="1"/>
    <xf numFmtId="4" fontId="17" fillId="0" borderId="0" xfId="0" applyNumberFormat="1" applyFont="1"/>
    <xf numFmtId="4" fontId="17" fillId="0" borderId="0" xfId="0" applyNumberFormat="1" applyFont="1" applyFill="1" applyBorder="1"/>
    <xf numFmtId="4" fontId="7" fillId="0" borderId="0" xfId="0" applyNumberFormat="1" applyFont="1"/>
    <xf numFmtId="0" fontId="7" fillId="0" borderId="0" xfId="0" applyFont="1" applyFill="1" applyBorder="1"/>
    <xf numFmtId="0" fontId="7" fillId="0" borderId="0" xfId="0" applyFont="1"/>
    <xf numFmtId="0" fontId="18" fillId="0" borderId="0" xfId="0" applyFont="1"/>
    <xf numFmtId="165" fontId="7" fillId="2" borderId="1" xfId="0" applyNumberFormat="1" applyFont="1" applyFill="1" applyBorder="1"/>
    <xf numFmtId="0" fontId="0" fillId="0" borderId="5" xfId="0" applyBorder="1"/>
    <xf numFmtId="0" fontId="0" fillId="3" borderId="5" xfId="0" applyFill="1" applyBorder="1"/>
    <xf numFmtId="164" fontId="7" fillId="2" borderId="1" xfId="0" applyNumberFormat="1" applyFont="1" applyFill="1" applyBorder="1"/>
    <xf numFmtId="0" fontId="0" fillId="2" borderId="5" xfId="0" applyFill="1" applyBorder="1"/>
    <xf numFmtId="14" fontId="7" fillId="0" borderId="0" xfId="0" applyNumberFormat="1" applyFont="1" applyAlignment="1">
      <alignment horizontal="left"/>
    </xf>
    <xf numFmtId="4" fontId="7" fillId="5" borderId="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0" fillId="3" borderId="0" xfId="0" applyFill="1"/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/>
    <xf numFmtId="3" fontId="8" fillId="3" borderId="1" xfId="0" applyNumberFormat="1" applyFont="1" applyFill="1" applyBorder="1"/>
    <xf numFmtId="0" fontId="0" fillId="0" borderId="7" xfId="0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" fontId="7" fillId="6" borderId="0" xfId="0" applyNumberFormat="1" applyFont="1" applyFill="1"/>
    <xf numFmtId="0" fontId="0" fillId="2" borderId="1" xfId="0" applyFill="1" applyBorder="1" applyAlignment="1">
      <alignment horizontal="center" vertical="center"/>
    </xf>
    <xf numFmtId="3" fontId="12" fillId="3" borderId="0" xfId="0" applyNumberFormat="1" applyFont="1" applyFill="1" applyBorder="1"/>
    <xf numFmtId="4" fontId="20" fillId="4" borderId="0" xfId="0" applyNumberFormat="1" applyFont="1" applyFill="1"/>
    <xf numFmtId="4" fontId="14" fillId="3" borderId="0" xfId="0" applyNumberFormat="1" applyFont="1" applyFill="1" applyBorder="1"/>
    <xf numFmtId="0" fontId="23" fillId="0" borderId="0" xfId="0" applyFont="1"/>
    <xf numFmtId="0" fontId="20" fillId="4" borderId="0" xfId="0" applyFont="1" applyFill="1"/>
    <xf numFmtId="0" fontId="24" fillId="0" borderId="0" xfId="0" applyFont="1"/>
    <xf numFmtId="0" fontId="8" fillId="0" borderId="0" xfId="0" applyFont="1"/>
    <xf numFmtId="0" fontId="0" fillId="7" borderId="8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4" fontId="0" fillId="7" borderId="9" xfId="0" applyNumberFormat="1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4" fontId="0" fillId="5" borderId="14" xfId="0" applyNumberFormat="1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8" fillId="5" borderId="16" xfId="0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4" fontId="8" fillId="5" borderId="17" xfId="0" applyNumberFormat="1" applyFont="1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4" fontId="0" fillId="2" borderId="20" xfId="0" applyNumberForma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4" fontId="8" fillId="2" borderId="17" xfId="0" applyNumberFormat="1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4" fontId="0" fillId="8" borderId="2" xfId="0" applyNumberFormat="1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8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4" fontId="8" fillId="8" borderId="17" xfId="0" applyNumberFormat="1" applyFont="1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6" borderId="26" xfId="0" applyFill="1" applyBorder="1" applyAlignment="1">
      <alignment vertical="center"/>
    </xf>
    <xf numFmtId="4" fontId="0" fillId="6" borderId="26" xfId="0" applyNumberFormat="1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4" fontId="8" fillId="6" borderId="17" xfId="0" applyNumberFormat="1" applyFont="1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3" fontId="0" fillId="3" borderId="0" xfId="0" applyNumberFormat="1" applyFill="1"/>
    <xf numFmtId="3" fontId="7" fillId="3" borderId="0" xfId="0" applyNumberFormat="1" applyFont="1" applyFill="1"/>
    <xf numFmtId="0" fontId="0" fillId="0" borderId="0" xfId="0" applyBorder="1"/>
    <xf numFmtId="0" fontId="0" fillId="5" borderId="1" xfId="0" applyFill="1" applyBorder="1"/>
    <xf numFmtId="3" fontId="0" fillId="0" borderId="0" xfId="0" applyNumberFormat="1"/>
    <xf numFmtId="4" fontId="3" fillId="0" borderId="1" xfId="0" applyNumberFormat="1" applyFont="1" applyBorder="1"/>
    <xf numFmtId="4" fontId="3" fillId="0" borderId="0" xfId="0" applyNumberFormat="1" applyFont="1"/>
    <xf numFmtId="0" fontId="0" fillId="0" borderId="4" xfId="0" applyBorder="1"/>
    <xf numFmtId="4" fontId="6" fillId="0" borderId="0" xfId="0" applyNumberFormat="1" applyFont="1" applyAlignment="1">
      <alignment horizontal="center"/>
    </xf>
    <xf numFmtId="165" fontId="7" fillId="5" borderId="1" xfId="0" applyNumberFormat="1" applyFont="1" applyFill="1" applyBorder="1" applyAlignment="1">
      <alignment horizontal="right" vertical="center"/>
    </xf>
    <xf numFmtId="0" fontId="0" fillId="2" borderId="25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4" fontId="0" fillId="2" borderId="30" xfId="0" applyNumberFormat="1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4" fontId="8" fillId="0" borderId="17" xfId="0" applyNumberFormat="1" applyFont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33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8" borderId="37" xfId="0" applyFill="1" applyBorder="1" applyAlignment="1">
      <alignment vertical="center"/>
    </xf>
    <xf numFmtId="0" fontId="0" fillId="8" borderId="34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6" borderId="34" xfId="0" applyFill="1" applyBorder="1" applyAlignment="1">
      <alignment vertical="center"/>
    </xf>
    <xf numFmtId="0" fontId="0" fillId="6" borderId="38" xfId="0" applyFill="1" applyBorder="1" applyAlignment="1">
      <alignment vertical="center"/>
    </xf>
    <xf numFmtId="4" fontId="0" fillId="9" borderId="0" xfId="0" applyNumberFormat="1" applyFill="1" applyBorder="1" applyAlignment="1">
      <alignment vertical="center"/>
    </xf>
    <xf numFmtId="166" fontId="0" fillId="9" borderId="0" xfId="0" applyNumberFormat="1" applyFill="1" applyBorder="1" applyAlignment="1">
      <alignment vertical="center"/>
    </xf>
    <xf numFmtId="4" fontId="8" fillId="9" borderId="0" xfId="0" applyNumberFormat="1" applyFont="1" applyFill="1" applyBorder="1" applyAlignment="1">
      <alignment vertical="center"/>
    </xf>
    <xf numFmtId="166" fontId="8" fillId="9" borderId="0" xfId="0" applyNumberFormat="1" applyFont="1" applyFill="1" applyBorder="1" applyAlignment="1">
      <alignment vertical="center"/>
    </xf>
    <xf numFmtId="0" fontId="0" fillId="13" borderId="32" xfId="0" applyFill="1" applyBorder="1" applyAlignment="1">
      <alignment vertical="center"/>
    </xf>
    <xf numFmtId="0" fontId="0" fillId="13" borderId="9" xfId="0" applyFill="1" applyBorder="1"/>
    <xf numFmtId="4" fontId="0" fillId="10" borderId="1" xfId="0" applyNumberFormat="1" applyFill="1" applyBorder="1"/>
    <xf numFmtId="4" fontId="0" fillId="11" borderId="20" xfId="0" applyNumberFormat="1" applyFill="1" applyBorder="1"/>
    <xf numFmtId="4" fontId="8" fillId="11" borderId="17" xfId="0" applyNumberFormat="1" applyFont="1" applyFill="1" applyBorder="1"/>
    <xf numFmtId="4" fontId="0" fillId="12" borderId="17" xfId="0" applyNumberFormat="1" applyFill="1" applyBorder="1"/>
    <xf numFmtId="4" fontId="0" fillId="14" borderId="17" xfId="0" applyNumberFormat="1" applyFill="1" applyBorder="1"/>
    <xf numFmtId="0" fontId="25" fillId="0" borderId="0" xfId="0" applyFont="1"/>
    <xf numFmtId="0" fontId="26" fillId="0" borderId="0" xfId="0" applyFont="1" applyAlignment="1">
      <alignment wrapText="1"/>
    </xf>
    <xf numFmtId="0" fontId="0" fillId="0" borderId="0" xfId="0" applyAlignment="1">
      <alignment wrapText="1"/>
    </xf>
    <xf numFmtId="165" fontId="26" fillId="0" borderId="0" xfId="0" applyNumberFormat="1" applyFont="1" applyAlignment="1">
      <alignment wrapText="1"/>
    </xf>
    <xf numFmtId="4" fontId="26" fillId="0" borderId="0" xfId="0" applyNumberFormat="1" applyFont="1" applyAlignment="1">
      <alignment wrapText="1"/>
    </xf>
    <xf numFmtId="0" fontId="26" fillId="0" borderId="0" xfId="0" applyFont="1" applyBorder="1" applyAlignment="1">
      <alignment wrapText="1"/>
    </xf>
    <xf numFmtId="0" fontId="26" fillId="0" borderId="4" xfId="0" applyFont="1" applyBorder="1" applyAlignment="1">
      <alignment wrapText="1"/>
    </xf>
    <xf numFmtId="3" fontId="26" fillId="3" borderId="0" xfId="0" applyNumberFormat="1" applyFont="1" applyFill="1" applyAlignment="1">
      <alignment wrapText="1"/>
    </xf>
    <xf numFmtId="3" fontId="27" fillId="3" borderId="0" xfId="0" applyNumberFormat="1" applyFont="1" applyFill="1" applyAlignment="1">
      <alignment wrapText="1"/>
    </xf>
    <xf numFmtId="0" fontId="26" fillId="3" borderId="0" xfId="0" applyFont="1" applyFill="1" applyAlignment="1">
      <alignment wrapText="1"/>
    </xf>
    <xf numFmtId="164" fontId="17" fillId="15" borderId="1" xfId="0" applyNumberFormat="1" applyFont="1" applyFill="1" applyBorder="1"/>
    <xf numFmtId="0" fontId="17" fillId="15" borderId="1" xfId="0" applyFont="1" applyFill="1" applyBorder="1"/>
    <xf numFmtId="165" fontId="7" fillId="15" borderId="1" xfId="0" applyNumberFormat="1" applyFont="1" applyFill="1" applyBorder="1"/>
    <xf numFmtId="4" fontId="17" fillId="15" borderId="1" xfId="0" applyNumberFormat="1" applyFont="1" applyFill="1" applyBorder="1"/>
    <xf numFmtId="10" fontId="17" fillId="15" borderId="1" xfId="0" applyNumberFormat="1" applyFont="1" applyFill="1" applyBorder="1"/>
    <xf numFmtId="4" fontId="0" fillId="15" borderId="1" xfId="0" applyNumberFormat="1" applyFill="1" applyBorder="1"/>
    <xf numFmtId="0" fontId="0" fillId="15" borderId="1" xfId="0" applyFill="1" applyBorder="1"/>
    <xf numFmtId="0" fontId="0" fillId="15" borderId="5" xfId="0" applyFill="1" applyBorder="1"/>
    <xf numFmtId="4" fontId="0" fillId="15" borderId="0" xfId="0" applyNumberFormat="1" applyFill="1"/>
    <xf numFmtId="4" fontId="0" fillId="15" borderId="1" xfId="0" applyNumberFormat="1" applyFill="1" applyBorder="1" applyAlignment="1">
      <alignment horizontal="right"/>
    </xf>
    <xf numFmtId="4" fontId="0" fillId="15" borderId="2" xfId="0" applyNumberFormat="1" applyFill="1" applyBorder="1"/>
    <xf numFmtId="165" fontId="0" fillId="15" borderId="1" xfId="0" applyNumberFormat="1" applyFill="1" applyBorder="1"/>
    <xf numFmtId="164" fontId="7" fillId="15" borderId="1" xfId="0" applyNumberFormat="1" applyFont="1" applyFill="1" applyBorder="1"/>
    <xf numFmtId="0" fontId="7" fillId="15" borderId="1" xfId="0" applyFont="1" applyFill="1" applyBorder="1"/>
    <xf numFmtId="164" fontId="5" fillId="15" borderId="1" xfId="0" applyNumberFormat="1" applyFont="1" applyFill="1" applyBorder="1"/>
    <xf numFmtId="0" fontId="5" fillId="15" borderId="1" xfId="0" applyFont="1" applyFill="1" applyBorder="1"/>
    <xf numFmtId="165" fontId="6" fillId="15" borderId="1" xfId="0" applyNumberFormat="1" applyFont="1" applyFill="1" applyBorder="1"/>
    <xf numFmtId="4" fontId="7" fillId="15" borderId="1" xfId="0" applyNumberFormat="1" applyFont="1" applyFill="1" applyBorder="1"/>
    <xf numFmtId="0" fontId="0" fillId="15" borderId="1" xfId="0" applyFill="1" applyBorder="1" applyAlignment="1">
      <alignment horizontal="left"/>
    </xf>
    <xf numFmtId="0" fontId="0" fillId="15" borderId="5" xfId="0" applyFill="1" applyBorder="1" applyAlignment="1">
      <alignment horizontal="left"/>
    </xf>
    <xf numFmtId="0" fontId="2" fillId="15" borderId="1" xfId="0" applyFont="1" applyFill="1" applyBorder="1"/>
    <xf numFmtId="165" fontId="5" fillId="15" borderId="1" xfId="0" applyNumberFormat="1" applyFont="1" applyFill="1" applyBorder="1"/>
    <xf numFmtId="4" fontId="5" fillId="15" borderId="1" xfId="0" applyNumberFormat="1" applyFont="1" applyFill="1" applyBorder="1"/>
    <xf numFmtId="0" fontId="21" fillId="15" borderId="1" xfId="0" applyFont="1" applyFill="1" applyBorder="1"/>
    <xf numFmtId="0" fontId="21" fillId="15" borderId="5" xfId="0" applyFont="1" applyFill="1" applyBorder="1"/>
    <xf numFmtId="165" fontId="17" fillId="15" borderId="1" xfId="0" applyNumberFormat="1" applyFont="1" applyFill="1" applyBorder="1"/>
    <xf numFmtId="165" fontId="22" fillId="15" borderId="1" xfId="0" applyNumberFormat="1" applyFont="1" applyFill="1" applyBorder="1"/>
    <xf numFmtId="165" fontId="19" fillId="15" borderId="1" xfId="0" applyNumberFormat="1" applyFont="1" applyFill="1" applyBorder="1"/>
    <xf numFmtId="164" fontId="17" fillId="15" borderId="20" xfId="0" applyNumberFormat="1" applyFont="1" applyFill="1" applyBorder="1"/>
    <xf numFmtId="0" fontId="17" fillId="15" borderId="20" xfId="0" applyFont="1" applyFill="1" applyBorder="1"/>
    <xf numFmtId="165" fontId="7" fillId="15" borderId="20" xfId="0" applyNumberFormat="1" applyFont="1" applyFill="1" applyBorder="1"/>
    <xf numFmtId="4" fontId="17" fillId="15" borderId="20" xfId="0" applyNumberFormat="1" applyFont="1" applyFill="1" applyBorder="1"/>
    <xf numFmtId="0" fontId="0" fillId="15" borderId="20" xfId="0" applyFill="1" applyBorder="1"/>
    <xf numFmtId="0" fontId="0" fillId="15" borderId="28" xfId="0" applyFill="1" applyBorder="1"/>
    <xf numFmtId="165" fontId="6" fillId="15" borderId="20" xfId="0" applyNumberFormat="1" applyFont="1" applyFill="1" applyBorder="1"/>
    <xf numFmtId="0" fontId="0" fillId="15" borderId="7" xfId="0" applyFill="1" applyBorder="1"/>
    <xf numFmtId="0" fontId="0" fillId="15" borderId="1" xfId="0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0" fillId="15" borderId="0" xfId="0" applyFill="1"/>
    <xf numFmtId="0" fontId="0" fillId="15" borderId="1" xfId="0" applyFont="1" applyFill="1" applyBorder="1"/>
    <xf numFmtId="0" fontId="0" fillId="15" borderId="5" xfId="0" applyFont="1" applyFill="1" applyBorder="1"/>
    <xf numFmtId="0" fontId="1" fillId="15" borderId="1" xfId="0" applyFont="1" applyFill="1" applyBorder="1"/>
    <xf numFmtId="0" fontId="1" fillId="15" borderId="5" xfId="0" applyFont="1" applyFill="1" applyBorder="1"/>
    <xf numFmtId="0" fontId="0" fillId="15" borderId="0" xfId="0" applyFill="1" applyBorder="1"/>
    <xf numFmtId="0" fontId="3" fillId="15" borderId="1" xfId="0" applyFont="1" applyFill="1" applyBorder="1"/>
    <xf numFmtId="0" fontId="3" fillId="15" borderId="5" xfId="0" applyFont="1" applyFill="1" applyBorder="1"/>
    <xf numFmtId="0" fontId="0" fillId="15" borderId="5" xfId="0" applyFill="1" applyBorder="1" applyAlignment="1">
      <alignment wrapText="1"/>
    </xf>
    <xf numFmtId="0" fontId="0" fillId="15" borderId="6" xfId="0" applyFill="1" applyBorder="1" applyAlignment="1"/>
    <xf numFmtId="0" fontId="17" fillId="15" borderId="1" xfId="0" applyFont="1" applyFill="1" applyBorder="1" applyAlignment="1">
      <alignment horizontal="right"/>
    </xf>
    <xf numFmtId="0" fontId="7" fillId="15" borderId="1" xfId="0" applyFont="1" applyFill="1" applyBorder="1" applyAlignment="1">
      <alignment horizontal="right"/>
    </xf>
    <xf numFmtId="0" fontId="5" fillId="15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7" fillId="0" borderId="0" xfId="0" applyNumberFormat="1" applyFont="1" applyAlignment="1">
      <alignment horizontal="left"/>
    </xf>
    <xf numFmtId="0" fontId="0" fillId="15" borderId="1" xfId="0" applyFill="1" applyBorder="1" applyAlignment="1">
      <alignment horizontal="left"/>
    </xf>
    <xf numFmtId="0" fontId="0" fillId="15" borderId="5" xfId="0" applyFill="1" applyBorder="1" applyAlignment="1">
      <alignment horizontal="left"/>
    </xf>
    <xf numFmtId="0" fontId="0" fillId="15" borderId="5" xfId="0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left" vertical="center" wrapText="1"/>
    </xf>
    <xf numFmtId="0" fontId="0" fillId="15" borderId="1" xfId="0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0" fillId="15" borderId="5" xfId="0" applyFill="1" applyBorder="1" applyAlignment="1"/>
    <xf numFmtId="0" fontId="0" fillId="15" borderId="6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6"/>
  <sheetViews>
    <sheetView topLeftCell="A37" zoomScaleNormal="100" workbookViewId="0">
      <selection activeCell="H71" sqref="H71"/>
    </sheetView>
  </sheetViews>
  <sheetFormatPr defaultRowHeight="12.75" x14ac:dyDescent="0.2"/>
  <cols>
    <col min="1" max="1" width="16.28515625" customWidth="1"/>
    <col min="2" max="2" width="40.42578125" customWidth="1"/>
    <col min="3" max="3" width="9.7109375" bestFit="1" customWidth="1"/>
    <col min="4" max="4" width="13.28515625" bestFit="1" customWidth="1"/>
    <col min="5" max="5" width="24.85546875" bestFit="1" customWidth="1"/>
  </cols>
  <sheetData>
    <row r="2" spans="1:5" ht="27.75" x14ac:dyDescent="0.4">
      <c r="A2" s="17" t="s">
        <v>266</v>
      </c>
    </row>
    <row r="3" spans="1:5" ht="15" customHeight="1" x14ac:dyDescent="0.3">
      <c r="A3" s="11"/>
    </row>
    <row r="4" spans="1:5" ht="15" customHeight="1" x14ac:dyDescent="0.3">
      <c r="A4" s="11"/>
    </row>
    <row r="5" spans="1:5" ht="21.75" customHeight="1" x14ac:dyDescent="0.3">
      <c r="A5" s="11" t="s">
        <v>201</v>
      </c>
      <c r="C5" s="170">
        <v>1341</v>
      </c>
      <c r="D5">
        <v>28000</v>
      </c>
    </row>
    <row r="6" spans="1:5" ht="21" customHeight="1" x14ac:dyDescent="0.3">
      <c r="A6" s="11" t="s">
        <v>268</v>
      </c>
    </row>
    <row r="7" spans="1:5" ht="15" customHeight="1" x14ac:dyDescent="0.3">
      <c r="A7" s="11"/>
    </row>
    <row r="8" spans="1:5" ht="15" customHeight="1" x14ac:dyDescent="0.3">
      <c r="A8" s="11"/>
    </row>
    <row r="9" spans="1:5" ht="15" customHeight="1" x14ac:dyDescent="0.3">
      <c r="A9" s="11"/>
    </row>
    <row r="10" spans="1:5" ht="15" customHeight="1" x14ac:dyDescent="0.3">
      <c r="A10" s="11"/>
    </row>
    <row r="11" spans="1:5" ht="15" customHeight="1" x14ac:dyDescent="0.3">
      <c r="A11" s="11"/>
    </row>
    <row r="12" spans="1:5" ht="20.25" x14ac:dyDescent="0.3">
      <c r="A12" s="11" t="s">
        <v>123</v>
      </c>
    </row>
    <row r="14" spans="1:5" ht="15" x14ac:dyDescent="0.25">
      <c r="A14" s="232" t="s">
        <v>113</v>
      </c>
      <c r="B14" s="232"/>
      <c r="C14" s="232" t="s">
        <v>114</v>
      </c>
      <c r="D14" s="232"/>
    </row>
    <row r="15" spans="1:5" ht="15" x14ac:dyDescent="0.25">
      <c r="A15" s="13" t="s">
        <v>116</v>
      </c>
      <c r="B15" s="13" t="s">
        <v>115</v>
      </c>
      <c r="C15" s="13" t="s">
        <v>116</v>
      </c>
      <c r="D15" s="13" t="s">
        <v>117</v>
      </c>
      <c r="E15" s="1"/>
    </row>
    <row r="16" spans="1:5" ht="15.75" x14ac:dyDescent="0.25">
      <c r="A16" s="14">
        <v>3613</v>
      </c>
      <c r="B16" s="14">
        <v>2132</v>
      </c>
      <c r="C16" s="14">
        <v>3613</v>
      </c>
      <c r="D16" s="14">
        <v>2139</v>
      </c>
      <c r="E16" s="1"/>
    </row>
    <row r="17" spans="1:5" x14ac:dyDescent="0.2">
      <c r="A17" s="1"/>
      <c r="B17" s="15">
        <v>31000</v>
      </c>
      <c r="C17" s="15"/>
      <c r="D17" s="15"/>
      <c r="E17" s="131" t="s">
        <v>226</v>
      </c>
    </row>
    <row r="18" spans="1:5" x14ac:dyDescent="0.2">
      <c r="A18" s="1"/>
      <c r="B18" s="15">
        <v>10800</v>
      </c>
      <c r="C18" s="15"/>
      <c r="D18" s="15"/>
      <c r="E18" s="1" t="s">
        <v>188</v>
      </c>
    </row>
    <row r="19" spans="1:5" x14ac:dyDescent="0.2">
      <c r="A19" s="1"/>
      <c r="B19" s="15">
        <v>17400</v>
      </c>
      <c r="C19" s="15"/>
      <c r="D19" s="15">
        <v>12420</v>
      </c>
      <c r="E19" s="1" t="s">
        <v>118</v>
      </c>
    </row>
    <row r="20" spans="1:5" x14ac:dyDescent="0.2">
      <c r="A20" s="1"/>
      <c r="B20" s="15">
        <v>11520</v>
      </c>
      <c r="C20" s="15"/>
      <c r="D20" s="15">
        <v>8280</v>
      </c>
      <c r="E20" s="1" t="s">
        <v>119</v>
      </c>
    </row>
    <row r="21" spans="1:5" x14ac:dyDescent="0.2">
      <c r="A21" s="1"/>
      <c r="B21" s="15">
        <v>6000</v>
      </c>
      <c r="C21" s="15"/>
      <c r="D21" s="15"/>
      <c r="E21" s="1" t="s">
        <v>189</v>
      </c>
    </row>
    <row r="22" spans="1:5" x14ac:dyDescent="0.2">
      <c r="A22" s="1"/>
      <c r="B22" s="15">
        <v>6000</v>
      </c>
      <c r="C22" s="15"/>
      <c r="D22" s="15"/>
      <c r="E22" s="1" t="s">
        <v>120</v>
      </c>
    </row>
    <row r="23" spans="1:5" x14ac:dyDescent="0.2">
      <c r="A23" s="1"/>
      <c r="B23" s="15">
        <v>14570</v>
      </c>
      <c r="C23" s="15"/>
      <c r="D23" s="15">
        <v>1479</v>
      </c>
      <c r="E23" s="131" t="s">
        <v>227</v>
      </c>
    </row>
    <row r="24" spans="1:5" x14ac:dyDescent="0.2">
      <c r="A24" s="1"/>
      <c r="B24" s="15">
        <v>17558</v>
      </c>
      <c r="C24" s="15"/>
      <c r="D24" s="15">
        <v>2866</v>
      </c>
      <c r="E24" s="1" t="s">
        <v>121</v>
      </c>
    </row>
    <row r="25" spans="1:5" ht="15.75" x14ac:dyDescent="0.25">
      <c r="A25" s="14"/>
      <c r="B25" s="16">
        <f>SUM(B17:B24)</f>
        <v>114848</v>
      </c>
      <c r="C25" s="16"/>
      <c r="D25" s="16">
        <f>SUM(D17:D24)</f>
        <v>25045</v>
      </c>
      <c r="E25" s="14" t="s">
        <v>122</v>
      </c>
    </row>
    <row r="27" spans="1:5" ht="20.25" x14ac:dyDescent="0.3">
      <c r="A27" s="11" t="s">
        <v>124</v>
      </c>
    </row>
    <row r="29" spans="1:5" ht="15" x14ac:dyDescent="0.25">
      <c r="A29" s="232" t="s">
        <v>113</v>
      </c>
      <c r="B29" s="232"/>
      <c r="C29" s="232" t="s">
        <v>114</v>
      </c>
      <c r="D29" s="232"/>
    </row>
    <row r="30" spans="1:5" ht="15" x14ac:dyDescent="0.25">
      <c r="A30" s="13" t="s">
        <v>116</v>
      </c>
      <c r="B30" s="13" t="s">
        <v>115</v>
      </c>
      <c r="C30" s="13" t="s">
        <v>116</v>
      </c>
      <c r="D30" s="13" t="s">
        <v>117</v>
      </c>
      <c r="E30" s="1"/>
    </row>
    <row r="31" spans="1:5" ht="15.75" x14ac:dyDescent="0.25">
      <c r="A31" s="14">
        <v>3612</v>
      </c>
      <c r="B31" s="14">
        <v>2132</v>
      </c>
      <c r="C31" s="14">
        <v>3612</v>
      </c>
      <c r="D31" s="14">
        <v>2139</v>
      </c>
      <c r="E31" s="1"/>
    </row>
    <row r="32" spans="1:5" x14ac:dyDescent="0.2">
      <c r="A32" s="1"/>
      <c r="B32" s="18">
        <v>14536</v>
      </c>
      <c r="C32" s="15"/>
      <c r="D32" s="15">
        <v>5929</v>
      </c>
      <c r="E32" s="1" t="s">
        <v>186</v>
      </c>
    </row>
    <row r="33" spans="1:5" x14ac:dyDescent="0.2">
      <c r="A33" s="1"/>
      <c r="B33" s="18">
        <v>34605</v>
      </c>
      <c r="C33" s="15"/>
      <c r="D33" s="15">
        <v>14597</v>
      </c>
      <c r="E33" s="1" t="s">
        <v>187</v>
      </c>
    </row>
    <row r="34" spans="1:5" x14ac:dyDescent="0.2">
      <c r="A34" s="1"/>
      <c r="B34" s="18"/>
      <c r="C34" s="15"/>
      <c r="D34" s="15"/>
      <c r="E34" s="1"/>
    </row>
    <row r="35" spans="1:5" x14ac:dyDescent="0.2">
      <c r="A35" s="1"/>
      <c r="B35" s="18"/>
      <c r="C35" s="15"/>
      <c r="D35" s="15"/>
      <c r="E35" s="1"/>
    </row>
    <row r="36" spans="1:5" x14ac:dyDescent="0.2">
      <c r="A36" s="1"/>
      <c r="B36" s="18"/>
      <c r="C36" s="15"/>
      <c r="D36" s="15"/>
      <c r="E36" s="1"/>
    </row>
    <row r="37" spans="1:5" x14ac:dyDescent="0.2">
      <c r="A37" s="1"/>
      <c r="B37" s="18"/>
      <c r="C37" s="15"/>
      <c r="D37" s="15"/>
      <c r="E37" s="1"/>
    </row>
    <row r="38" spans="1:5" ht="15.75" x14ac:dyDescent="0.25">
      <c r="A38" s="1"/>
      <c r="B38" s="19">
        <f>SUM(B32:B37)</f>
        <v>49141</v>
      </c>
      <c r="C38" s="19"/>
      <c r="D38" s="19">
        <f>SUM(D32:D37)</f>
        <v>20526</v>
      </c>
      <c r="E38" s="1"/>
    </row>
    <row r="39" spans="1:5" ht="15.75" x14ac:dyDescent="0.25">
      <c r="A39" s="14"/>
      <c r="B39" s="16">
        <f>B38*12</f>
        <v>589692</v>
      </c>
      <c r="C39" s="16"/>
      <c r="D39" s="16">
        <f>D38*12</f>
        <v>246312</v>
      </c>
      <c r="E39" s="14" t="s">
        <v>122</v>
      </c>
    </row>
    <row r="41" spans="1:5" ht="15.75" x14ac:dyDescent="0.25">
      <c r="A41" s="14">
        <v>4351</v>
      </c>
      <c r="B41" s="14">
        <v>2132</v>
      </c>
      <c r="C41" s="14">
        <v>4351</v>
      </c>
      <c r="D41" s="14">
        <v>2139</v>
      </c>
      <c r="E41" s="72"/>
    </row>
    <row r="42" spans="1:5" x14ac:dyDescent="0.2">
      <c r="A42" s="1"/>
      <c r="B42" s="15">
        <v>1000</v>
      </c>
      <c r="C42" s="15"/>
      <c r="D42" s="15">
        <v>3020</v>
      </c>
      <c r="E42" s="1" t="s">
        <v>125</v>
      </c>
    </row>
    <row r="43" spans="1:5" x14ac:dyDescent="0.2">
      <c r="A43" s="4"/>
      <c r="B43" s="73">
        <f>SUM(B42)</f>
        <v>1000</v>
      </c>
      <c r="C43" s="73"/>
      <c r="D43" s="73">
        <f>SUM(D42)</f>
        <v>3020</v>
      </c>
      <c r="E43" s="4"/>
    </row>
    <row r="44" spans="1:5" ht="15.75" x14ac:dyDescent="0.25">
      <c r="A44" s="16"/>
      <c r="B44" s="16">
        <f>B42*12</f>
        <v>12000</v>
      </c>
      <c r="C44" s="16"/>
      <c r="D44" s="16">
        <f>D42*12</f>
        <v>36240</v>
      </c>
      <c r="E44" s="14" t="s">
        <v>122</v>
      </c>
    </row>
    <row r="45" spans="1:5" ht="15.75" x14ac:dyDescent="0.25">
      <c r="A45" s="78"/>
      <c r="B45" s="78"/>
      <c r="C45" s="78"/>
      <c r="D45" s="78"/>
      <c r="E45" s="20"/>
    </row>
    <row r="46" spans="1:5" x14ac:dyDescent="0.2">
      <c r="C46" s="6"/>
    </row>
    <row r="47" spans="1:5" ht="15.75" x14ac:dyDescent="0.25">
      <c r="A47" s="14">
        <v>3725</v>
      </c>
      <c r="B47" s="14">
        <v>2324</v>
      </c>
    </row>
    <row r="48" spans="1:5" ht="15.75" x14ac:dyDescent="0.25">
      <c r="A48" s="20"/>
      <c r="B48" s="80">
        <v>65000</v>
      </c>
      <c r="E48" t="s">
        <v>267</v>
      </c>
    </row>
    <row r="51" spans="1:5" ht="18" x14ac:dyDescent="0.25">
      <c r="A51" s="81" t="s">
        <v>200</v>
      </c>
    </row>
    <row r="53" spans="1:5" x14ac:dyDescent="0.2">
      <c r="A53" t="s">
        <v>198</v>
      </c>
      <c r="D53" s="6">
        <v>20000</v>
      </c>
    </row>
    <row r="54" spans="1:5" ht="15.75" x14ac:dyDescent="0.25">
      <c r="A54" s="82">
        <v>6310</v>
      </c>
      <c r="B54" s="82">
        <v>5154</v>
      </c>
      <c r="C54" s="82"/>
      <c r="D54" s="79">
        <f>SUM(D53)</f>
        <v>20000</v>
      </c>
      <c r="E54" s="79">
        <f>D54</f>
        <v>20000</v>
      </c>
    </row>
    <row r="55" spans="1:5" x14ac:dyDescent="0.2">
      <c r="A55" t="s">
        <v>199</v>
      </c>
      <c r="D55" s="6">
        <v>20000</v>
      </c>
      <c r="E55" s="6"/>
    </row>
    <row r="56" spans="1:5" ht="15.75" x14ac:dyDescent="0.25">
      <c r="A56" s="82">
        <v>6310</v>
      </c>
      <c r="B56" s="82">
        <v>5163</v>
      </c>
      <c r="C56" s="82"/>
      <c r="D56" s="79">
        <v>20000</v>
      </c>
      <c r="E56" s="79">
        <v>20000</v>
      </c>
    </row>
    <row r="58" spans="1:5" ht="18" x14ac:dyDescent="0.25">
      <c r="A58" s="21" t="s">
        <v>28</v>
      </c>
    </row>
    <row r="60" spans="1:5" x14ac:dyDescent="0.2">
      <c r="D60" s="24">
        <v>500</v>
      </c>
      <c r="E60" t="s">
        <v>126</v>
      </c>
    </row>
    <row r="61" spans="1:5" x14ac:dyDescent="0.2">
      <c r="D61" s="24">
        <f>SUM(D60:D60)</f>
        <v>500</v>
      </c>
    </row>
    <row r="62" spans="1:5" ht="15.75" x14ac:dyDescent="0.25">
      <c r="A62" s="12">
        <v>6310</v>
      </c>
      <c r="B62" s="12">
        <v>2141</v>
      </c>
      <c r="C62" s="22"/>
      <c r="D62" s="23">
        <f>D61*12</f>
        <v>6000</v>
      </c>
      <c r="E62" s="79">
        <f>D62</f>
        <v>6000</v>
      </c>
    </row>
    <row r="63" spans="1:5" x14ac:dyDescent="0.2">
      <c r="E63" s="6"/>
    </row>
    <row r="64" spans="1:5" x14ac:dyDescent="0.2">
      <c r="E64" s="6"/>
    </row>
    <row r="65" spans="1:7" ht="18" x14ac:dyDescent="0.25">
      <c r="A65" s="21" t="s">
        <v>128</v>
      </c>
      <c r="E65" s="6"/>
    </row>
    <row r="66" spans="1:7" x14ac:dyDescent="0.2">
      <c r="E66" s="6"/>
    </row>
    <row r="67" spans="1:7" x14ac:dyDescent="0.2">
      <c r="A67" t="s">
        <v>129</v>
      </c>
      <c r="D67" s="6">
        <v>4000</v>
      </c>
      <c r="E67" s="6"/>
    </row>
    <row r="68" spans="1:7" x14ac:dyDescent="0.2">
      <c r="A68" t="s">
        <v>129</v>
      </c>
      <c r="D68" s="6">
        <v>5000</v>
      </c>
      <c r="E68" s="6"/>
    </row>
    <row r="69" spans="1:7" x14ac:dyDescent="0.2">
      <c r="A69" t="s">
        <v>130</v>
      </c>
      <c r="D69" s="6">
        <v>11000</v>
      </c>
      <c r="E69" s="6"/>
    </row>
    <row r="70" spans="1:7" x14ac:dyDescent="0.2">
      <c r="A70" t="s">
        <v>144</v>
      </c>
      <c r="D70" s="6">
        <v>70000</v>
      </c>
      <c r="E70" s="6"/>
    </row>
    <row r="71" spans="1:7" ht="15.75" x14ac:dyDescent="0.25">
      <c r="A71" s="12">
        <v>6320</v>
      </c>
      <c r="B71" s="12">
        <v>5163</v>
      </c>
      <c r="C71" s="12"/>
      <c r="D71" s="23">
        <f>SUM(D67:D70)</f>
        <v>90000</v>
      </c>
      <c r="E71" s="23">
        <v>90000</v>
      </c>
    </row>
    <row r="72" spans="1:7" x14ac:dyDescent="0.2">
      <c r="D72" s="6"/>
    </row>
    <row r="73" spans="1:7" ht="23.25" x14ac:dyDescent="0.35">
      <c r="A73" s="83" t="s">
        <v>202</v>
      </c>
    </row>
    <row r="75" spans="1:7" x14ac:dyDescent="0.2">
      <c r="A75" s="84" t="s">
        <v>203</v>
      </c>
      <c r="B75" s="84" t="s">
        <v>204</v>
      </c>
      <c r="C75" s="84" t="s">
        <v>205</v>
      </c>
      <c r="D75" s="231" t="s">
        <v>206</v>
      </c>
      <c r="E75" s="231"/>
      <c r="F75" s="84"/>
      <c r="G75" s="84"/>
    </row>
    <row r="76" spans="1:7" ht="13.5" thickBot="1" x14ac:dyDescent="0.25">
      <c r="D76" s="84" t="s">
        <v>207</v>
      </c>
    </row>
    <row r="77" spans="1:7" ht="20.25" customHeight="1" x14ac:dyDescent="0.2">
      <c r="A77" s="85">
        <v>3341014</v>
      </c>
      <c r="B77" s="86" t="s">
        <v>208</v>
      </c>
      <c r="C77" s="87"/>
      <c r="D77" s="164"/>
      <c r="E77" s="163">
        <v>6171</v>
      </c>
      <c r="F77" s="88">
        <v>5154</v>
      </c>
      <c r="G77" s="159"/>
    </row>
    <row r="78" spans="1:7" ht="20.25" customHeight="1" x14ac:dyDescent="0.2">
      <c r="A78" s="89">
        <v>9302511503</v>
      </c>
      <c r="B78" s="90" t="s">
        <v>209</v>
      </c>
      <c r="C78" s="91">
        <v>360</v>
      </c>
      <c r="D78" s="165">
        <f>C78*12</f>
        <v>4320</v>
      </c>
      <c r="E78" s="147"/>
      <c r="F78" s="92"/>
      <c r="G78" s="160"/>
    </row>
    <row r="79" spans="1:7" ht="20.25" customHeight="1" x14ac:dyDescent="0.2">
      <c r="A79" s="89">
        <v>9302296244</v>
      </c>
      <c r="B79" s="90" t="s">
        <v>208</v>
      </c>
      <c r="C79" s="91">
        <v>3070</v>
      </c>
      <c r="D79" s="165">
        <f t="shared" ref="D79:D83" si="0">C79*12</f>
        <v>36840</v>
      </c>
      <c r="E79" s="147"/>
      <c r="F79" s="92"/>
      <c r="G79" s="160"/>
    </row>
    <row r="80" spans="1:7" ht="20.25" customHeight="1" x14ac:dyDescent="0.2">
      <c r="A80" s="89">
        <v>9302511460</v>
      </c>
      <c r="B80" s="90" t="s">
        <v>210</v>
      </c>
      <c r="C80" s="91">
        <v>2770</v>
      </c>
      <c r="D80" s="165">
        <f t="shared" si="0"/>
        <v>33240</v>
      </c>
      <c r="E80" s="147"/>
      <c r="F80" s="92"/>
      <c r="G80" s="160"/>
    </row>
    <row r="81" spans="1:7" ht="20.25" customHeight="1" x14ac:dyDescent="0.2">
      <c r="A81" s="89">
        <v>9302511513</v>
      </c>
      <c r="B81" s="90" t="s">
        <v>211</v>
      </c>
      <c r="C81" s="91">
        <v>180</v>
      </c>
      <c r="D81" s="165">
        <f t="shared" si="0"/>
        <v>2160</v>
      </c>
      <c r="E81" s="147"/>
      <c r="F81" s="92"/>
      <c r="G81" s="160"/>
    </row>
    <row r="82" spans="1:7" ht="20.25" customHeight="1" x14ac:dyDescent="0.2">
      <c r="A82" s="89">
        <v>9302511518</v>
      </c>
      <c r="B82" s="90" t="s">
        <v>212</v>
      </c>
      <c r="C82" s="91">
        <v>530</v>
      </c>
      <c r="D82" s="165">
        <f t="shared" si="0"/>
        <v>6360</v>
      </c>
      <c r="E82" s="147"/>
      <c r="F82" s="92"/>
      <c r="G82" s="160"/>
    </row>
    <row r="83" spans="1:7" ht="20.25" customHeight="1" thickBot="1" x14ac:dyDescent="0.25">
      <c r="A83" s="93">
        <v>9302511521</v>
      </c>
      <c r="B83" s="94" t="s">
        <v>213</v>
      </c>
      <c r="C83" s="95">
        <v>110</v>
      </c>
      <c r="D83" s="165">
        <f t="shared" si="0"/>
        <v>1320</v>
      </c>
      <c r="E83" s="148"/>
      <c r="F83" s="96"/>
      <c r="G83" s="160"/>
    </row>
    <row r="84" spans="1:7" ht="20.25" customHeight="1" thickBot="1" x14ac:dyDescent="0.25">
      <c r="A84" s="97" t="s">
        <v>214</v>
      </c>
      <c r="B84" s="98" t="s">
        <v>78</v>
      </c>
      <c r="C84" s="99">
        <f>SUM(C78:C83)</f>
        <v>7020</v>
      </c>
      <c r="D84" s="99">
        <f>SUM(D78:D83)</f>
        <v>84240</v>
      </c>
      <c r="E84" s="149">
        <v>6171</v>
      </c>
      <c r="F84" s="100">
        <v>5154</v>
      </c>
      <c r="G84" s="162"/>
    </row>
    <row r="85" spans="1:7" ht="20.25" customHeight="1" x14ac:dyDescent="0.2">
      <c r="A85" s="138">
        <v>9302511431</v>
      </c>
      <c r="B85" s="101" t="s">
        <v>215</v>
      </c>
      <c r="C85" s="102">
        <v>9240</v>
      </c>
      <c r="D85" s="166">
        <f>C85*12</f>
        <v>110880</v>
      </c>
      <c r="E85" s="150"/>
      <c r="F85" s="103"/>
      <c r="G85" s="160"/>
    </row>
    <row r="86" spans="1:7" ht="20.25" customHeight="1" x14ac:dyDescent="0.2">
      <c r="A86" s="104">
        <v>9302511442</v>
      </c>
      <c r="B86" s="105" t="s">
        <v>216</v>
      </c>
      <c r="C86" s="106">
        <v>1850</v>
      </c>
      <c r="D86" s="166">
        <f t="shared" ref="D86:D88" si="1">C86*12</f>
        <v>22200</v>
      </c>
      <c r="E86" s="151"/>
      <c r="F86" s="107"/>
      <c r="G86" s="160"/>
    </row>
    <row r="87" spans="1:7" ht="20.25" customHeight="1" x14ac:dyDescent="0.2">
      <c r="A87" s="104">
        <v>9302511470</v>
      </c>
      <c r="B87" s="105" t="s">
        <v>217</v>
      </c>
      <c r="C87" s="106">
        <v>5550</v>
      </c>
      <c r="D87" s="166">
        <f t="shared" si="1"/>
        <v>66600</v>
      </c>
      <c r="E87" s="151"/>
      <c r="F87" s="107"/>
      <c r="G87" s="160"/>
    </row>
    <row r="88" spans="1:7" ht="20.25" customHeight="1" thickBot="1" x14ac:dyDescent="0.25">
      <c r="A88" s="139">
        <v>9302511478</v>
      </c>
      <c r="B88" s="140" t="s">
        <v>218</v>
      </c>
      <c r="C88" s="141">
        <v>610</v>
      </c>
      <c r="D88" s="166">
        <f t="shared" si="1"/>
        <v>7320</v>
      </c>
      <c r="E88" s="152"/>
      <c r="F88" s="142"/>
      <c r="G88" s="160"/>
    </row>
    <row r="89" spans="1:7" ht="20.25" customHeight="1" thickBot="1" x14ac:dyDescent="0.25">
      <c r="A89" s="108" t="s">
        <v>53</v>
      </c>
      <c r="B89" s="109" t="s">
        <v>78</v>
      </c>
      <c r="C89" s="110">
        <f>SUM(C85:C88)</f>
        <v>17250</v>
      </c>
      <c r="D89" s="167">
        <f>SUM(D85:D88)</f>
        <v>207000</v>
      </c>
      <c r="E89" s="153">
        <v>3631</v>
      </c>
      <c r="F89" s="111">
        <v>5154</v>
      </c>
      <c r="G89" s="162"/>
    </row>
    <row r="90" spans="1:7" ht="20.25" customHeight="1" thickBot="1" x14ac:dyDescent="0.25">
      <c r="A90" s="112">
        <v>9302289393</v>
      </c>
      <c r="B90" s="113" t="s">
        <v>219</v>
      </c>
      <c r="C90" s="114">
        <v>2280</v>
      </c>
      <c r="D90" s="168">
        <f>C90*12</f>
        <v>27360</v>
      </c>
      <c r="E90" s="154">
        <v>4351</v>
      </c>
      <c r="F90" s="115">
        <v>5154</v>
      </c>
      <c r="G90" s="160"/>
    </row>
    <row r="91" spans="1:7" ht="20.25" customHeight="1" thickBot="1" x14ac:dyDescent="0.25">
      <c r="A91" s="116" t="s">
        <v>125</v>
      </c>
      <c r="B91" s="117" t="s">
        <v>78</v>
      </c>
      <c r="C91" s="118">
        <f>SUM(C90)</f>
        <v>2280</v>
      </c>
      <c r="D91" s="168">
        <f>SUM(D90)</f>
        <v>27360</v>
      </c>
      <c r="E91" s="155"/>
      <c r="F91" s="119"/>
      <c r="G91" s="162"/>
    </row>
    <row r="92" spans="1:7" ht="20.25" customHeight="1" thickBot="1" x14ac:dyDescent="0.25">
      <c r="A92" s="120"/>
      <c r="B92" s="143" t="s">
        <v>220</v>
      </c>
      <c r="C92" s="144">
        <f>C84+C89+C91</f>
        <v>26550</v>
      </c>
      <c r="D92" s="144">
        <f>D84+D89+D91</f>
        <v>318600</v>
      </c>
      <c r="E92" s="156"/>
      <c r="F92" s="145"/>
      <c r="G92" s="161"/>
    </row>
    <row r="93" spans="1:7" ht="20.25" customHeight="1" thickBot="1" x14ac:dyDescent="0.25">
      <c r="A93" s="146">
        <v>9302294217</v>
      </c>
      <c r="B93" s="121" t="s">
        <v>221</v>
      </c>
      <c r="C93" s="122">
        <v>920</v>
      </c>
      <c r="D93" s="169"/>
      <c r="E93" s="157"/>
      <c r="F93" s="123"/>
      <c r="G93" s="160"/>
    </row>
    <row r="94" spans="1:7" ht="20.25" customHeight="1" thickBot="1" x14ac:dyDescent="0.25">
      <c r="A94" s="124" t="s">
        <v>222</v>
      </c>
      <c r="B94" s="125" t="s">
        <v>78</v>
      </c>
      <c r="C94" s="126">
        <f>SUM(C93)</f>
        <v>920</v>
      </c>
      <c r="D94" s="169"/>
      <c r="E94" s="158">
        <v>3612</v>
      </c>
      <c r="F94" s="127">
        <v>5154</v>
      </c>
      <c r="G94" s="162"/>
    </row>
    <row r="95" spans="1:7" x14ac:dyDescent="0.2">
      <c r="C95" s="6"/>
    </row>
    <row r="96" spans="1:7" ht="23.25" x14ac:dyDescent="0.35">
      <c r="A96" s="83" t="s">
        <v>234</v>
      </c>
      <c r="C96" s="6"/>
    </row>
    <row r="97" spans="1:5" x14ac:dyDescent="0.2">
      <c r="C97" s="6"/>
    </row>
    <row r="98" spans="1:5" ht="20.25" customHeight="1" x14ac:dyDescent="0.2">
      <c r="A98" s="1" t="s">
        <v>233</v>
      </c>
      <c r="B98" s="1"/>
      <c r="C98" s="1"/>
      <c r="D98" s="1" t="s">
        <v>235</v>
      </c>
      <c r="E98" s="1">
        <v>5153</v>
      </c>
    </row>
    <row r="99" spans="1:5" ht="20.25" customHeight="1" x14ac:dyDescent="0.2">
      <c r="A99" s="1">
        <v>9302294217</v>
      </c>
      <c r="B99" s="1" t="s">
        <v>222</v>
      </c>
      <c r="C99" s="15">
        <v>12200</v>
      </c>
      <c r="D99" s="133">
        <f>C99*12</f>
        <v>146400</v>
      </c>
      <c r="E99" s="1">
        <v>3612</v>
      </c>
    </row>
    <row r="100" spans="1:5" ht="20.25" customHeight="1" x14ac:dyDescent="0.2">
      <c r="A100" s="1">
        <v>9302296244</v>
      </c>
      <c r="B100" s="1" t="s">
        <v>208</v>
      </c>
      <c r="C100" s="15">
        <v>5900</v>
      </c>
      <c r="D100" s="133">
        <f>C100*12</f>
        <v>70800</v>
      </c>
      <c r="E100" s="1">
        <v>6171</v>
      </c>
    </row>
    <row r="101" spans="1:5" ht="20.25" customHeight="1" x14ac:dyDescent="0.2">
      <c r="A101" s="1">
        <v>9302289393</v>
      </c>
      <c r="B101" s="1" t="s">
        <v>219</v>
      </c>
      <c r="C101" s="15">
        <v>17400</v>
      </c>
      <c r="D101" s="133">
        <f>C101*12</f>
        <v>208800</v>
      </c>
      <c r="E101" s="1">
        <v>4351</v>
      </c>
    </row>
    <row r="102" spans="1:5" x14ac:dyDescent="0.2">
      <c r="C102" s="132">
        <f>SUM(C99:C101)</f>
        <v>35500</v>
      </c>
      <c r="D102" s="6"/>
    </row>
    <row r="103" spans="1:5" x14ac:dyDescent="0.2">
      <c r="C103" s="6"/>
    </row>
    <row r="104" spans="1:5" x14ac:dyDescent="0.2">
      <c r="C104" s="6"/>
    </row>
    <row r="105" spans="1:5" x14ac:dyDescent="0.2">
      <c r="A105" s="5">
        <v>3399</v>
      </c>
      <c r="B105" t="s">
        <v>228</v>
      </c>
      <c r="C105" s="6"/>
    </row>
    <row r="107" spans="1:5" x14ac:dyDescent="0.2">
      <c r="A107" t="s">
        <v>229</v>
      </c>
      <c r="B107" t="s">
        <v>230</v>
      </c>
      <c r="C107" s="134">
        <v>16000</v>
      </c>
    </row>
    <row r="108" spans="1:5" x14ac:dyDescent="0.2">
      <c r="B108" t="s">
        <v>231</v>
      </c>
      <c r="C108" s="134">
        <v>32000</v>
      </c>
    </row>
    <row r="109" spans="1:5" x14ac:dyDescent="0.2">
      <c r="B109" t="s">
        <v>248</v>
      </c>
      <c r="C109" s="134">
        <v>4000</v>
      </c>
    </row>
    <row r="110" spans="1:5" x14ac:dyDescent="0.2">
      <c r="C110" s="134"/>
    </row>
    <row r="111" spans="1:5" x14ac:dyDescent="0.2">
      <c r="A111" t="s">
        <v>232</v>
      </c>
      <c r="B111" t="s">
        <v>230</v>
      </c>
      <c r="C111" s="134">
        <v>12000</v>
      </c>
    </row>
    <row r="112" spans="1:5" x14ac:dyDescent="0.2">
      <c r="C112" s="6"/>
    </row>
    <row r="113" spans="3:3" x14ac:dyDescent="0.2">
      <c r="C113" s="6">
        <f>SUM(C107:C111)</f>
        <v>64000</v>
      </c>
    </row>
    <row r="114" spans="3:3" x14ac:dyDescent="0.2">
      <c r="C114" s="6"/>
    </row>
    <row r="115" spans="3:3" x14ac:dyDescent="0.2">
      <c r="C115" s="6"/>
    </row>
    <row r="116" spans="3:3" x14ac:dyDescent="0.2">
      <c r="C116" s="6"/>
    </row>
  </sheetData>
  <mergeCells count="5">
    <mergeCell ref="D75:E75"/>
    <mergeCell ref="A14:B14"/>
    <mergeCell ref="C14:D14"/>
    <mergeCell ref="A29:B29"/>
    <mergeCell ref="C29:D29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fitToHeight="0" orientation="portrait" horizontalDpi="4294967294" r:id="rId1"/>
  <headerFooter alignWithMargins="0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0"/>
  <sheetViews>
    <sheetView tabSelected="1" zoomScale="85" zoomScaleNormal="85" workbookViewId="0">
      <selection activeCell="S76" sqref="S76"/>
    </sheetView>
  </sheetViews>
  <sheetFormatPr defaultRowHeight="24" customHeight="1" x14ac:dyDescent="0.2"/>
  <cols>
    <col min="1" max="1" width="9.42578125" customWidth="1"/>
    <col min="2" max="2" width="7.7109375" customWidth="1"/>
    <col min="3" max="3" width="68.85546875" customWidth="1"/>
    <col min="4" max="6" width="18" hidden="1" customWidth="1"/>
    <col min="7" max="7" width="12.28515625" hidden="1" customWidth="1"/>
    <col min="8" max="8" width="14.28515625" hidden="1" customWidth="1"/>
    <col min="9" max="9" width="15.5703125" hidden="1" customWidth="1"/>
    <col min="10" max="10" width="13" hidden="1" customWidth="1"/>
    <col min="11" max="11" width="0.140625" hidden="1" customWidth="1"/>
    <col min="12" max="12" width="17.140625" customWidth="1"/>
    <col min="13" max="13" width="11.42578125" style="171" hidden="1" customWidth="1"/>
    <col min="14" max="14" width="11.42578125" hidden="1" customWidth="1"/>
    <col min="17" max="17" width="12.5703125" bestFit="1" customWidth="1"/>
    <col min="18" max="18" width="13" bestFit="1" customWidth="1"/>
  </cols>
  <sheetData>
    <row r="1" spans="1:13" ht="33.75" customHeight="1" x14ac:dyDescent="0.4">
      <c r="A1" s="60" t="s">
        <v>283</v>
      </c>
    </row>
    <row r="2" spans="1:13" ht="24" customHeight="1" x14ac:dyDescent="0.2">
      <c r="A2" s="75" t="s">
        <v>5</v>
      </c>
      <c r="B2" s="75"/>
      <c r="C2" s="68"/>
      <c r="D2" s="74" t="s">
        <v>164</v>
      </c>
    </row>
    <row r="3" spans="1:13" ht="24" customHeight="1" x14ac:dyDescent="0.2">
      <c r="A3" s="26" t="s">
        <v>0</v>
      </c>
      <c r="B3" s="26" t="s">
        <v>1</v>
      </c>
      <c r="C3" s="26" t="s">
        <v>2</v>
      </c>
      <c r="D3" s="70"/>
      <c r="E3" s="71" t="s">
        <v>269</v>
      </c>
      <c r="F3" s="10" t="s">
        <v>265</v>
      </c>
      <c r="G3" s="9" t="s">
        <v>105</v>
      </c>
      <c r="H3" s="1"/>
      <c r="I3" s="1"/>
      <c r="J3" s="1"/>
      <c r="K3" s="62"/>
      <c r="L3" s="9" t="s">
        <v>170</v>
      </c>
    </row>
    <row r="4" spans="1:13" ht="24" customHeight="1" x14ac:dyDescent="0.25">
      <c r="A4" s="180">
        <v>0</v>
      </c>
      <c r="B4" s="181">
        <v>1111</v>
      </c>
      <c r="C4" s="181" t="s">
        <v>3</v>
      </c>
      <c r="D4" s="182">
        <v>1300000</v>
      </c>
      <c r="E4" s="182">
        <v>2000000</v>
      </c>
      <c r="F4" s="183">
        <v>1733937</v>
      </c>
      <c r="G4" s="184">
        <f>F4/E4</f>
        <v>0.86696850000000003</v>
      </c>
      <c r="H4" s="185">
        <v>1320000</v>
      </c>
      <c r="I4" s="185"/>
      <c r="J4" s="186"/>
      <c r="K4" s="187"/>
      <c r="L4" s="182">
        <v>2000000</v>
      </c>
    </row>
    <row r="5" spans="1:13" ht="24" customHeight="1" x14ac:dyDescent="0.25">
      <c r="A5" s="180">
        <v>0</v>
      </c>
      <c r="B5" s="181">
        <v>1112</v>
      </c>
      <c r="C5" s="181" t="s">
        <v>4</v>
      </c>
      <c r="D5" s="182">
        <v>116000</v>
      </c>
      <c r="E5" s="182">
        <v>150000</v>
      </c>
      <c r="F5" s="183">
        <v>106057</v>
      </c>
      <c r="G5" s="184">
        <f t="shared" ref="G5:G64" si="0">F5/E5</f>
        <v>0.70704666666666671</v>
      </c>
      <c r="H5" s="185">
        <v>116800</v>
      </c>
      <c r="I5" s="185"/>
      <c r="J5" s="186"/>
      <c r="K5" s="187"/>
      <c r="L5" s="182">
        <v>150000</v>
      </c>
    </row>
    <row r="6" spans="1:13" ht="24" customHeight="1" x14ac:dyDescent="0.25">
      <c r="A6" s="180">
        <v>0</v>
      </c>
      <c r="B6" s="181">
        <v>1113</v>
      </c>
      <c r="C6" s="181" t="s">
        <v>6</v>
      </c>
      <c r="D6" s="182">
        <v>58000</v>
      </c>
      <c r="E6" s="182">
        <v>250000</v>
      </c>
      <c r="F6" s="183">
        <v>196461</v>
      </c>
      <c r="G6" s="184">
        <f t="shared" si="0"/>
        <v>0.78584399999999999</v>
      </c>
      <c r="H6" s="185">
        <v>57900</v>
      </c>
      <c r="I6" s="185"/>
      <c r="J6" s="186"/>
      <c r="K6" s="187"/>
      <c r="L6" s="182">
        <v>250000</v>
      </c>
    </row>
    <row r="7" spans="1:13" ht="24" customHeight="1" x14ac:dyDescent="0.25">
      <c r="A7" s="180">
        <v>0</v>
      </c>
      <c r="B7" s="181">
        <v>1121</v>
      </c>
      <c r="C7" s="181" t="s">
        <v>7</v>
      </c>
      <c r="D7" s="182">
        <v>1700000</v>
      </c>
      <c r="E7" s="182">
        <v>2000000</v>
      </c>
      <c r="F7" s="183">
        <v>1809591</v>
      </c>
      <c r="G7" s="184">
        <f t="shared" si="0"/>
        <v>0.90479549999999997</v>
      </c>
      <c r="H7" s="185">
        <v>1761000</v>
      </c>
      <c r="I7" s="185">
        <f>H4+H5+H6+H7+H9</f>
        <v>6120700</v>
      </c>
      <c r="J7" s="185" t="s">
        <v>141</v>
      </c>
      <c r="K7" s="187"/>
      <c r="L7" s="182">
        <v>2000000</v>
      </c>
    </row>
    <row r="8" spans="1:13" ht="24" hidden="1" customHeight="1" x14ac:dyDescent="0.25">
      <c r="A8" s="180">
        <v>0</v>
      </c>
      <c r="B8" s="181">
        <v>1122</v>
      </c>
      <c r="C8" s="181" t="s">
        <v>93</v>
      </c>
      <c r="D8" s="182">
        <v>326400</v>
      </c>
      <c r="E8" s="182">
        <v>37240</v>
      </c>
      <c r="F8" s="183">
        <v>37240</v>
      </c>
      <c r="G8" s="184">
        <f t="shared" si="0"/>
        <v>1</v>
      </c>
      <c r="H8" s="188"/>
      <c r="I8" s="189" t="e">
        <f>#REF!+#REF!+#REF!+#REF!+#REF!</f>
        <v>#REF!</v>
      </c>
      <c r="J8" s="185">
        <v>2007</v>
      </c>
      <c r="K8" s="187"/>
      <c r="L8" s="182"/>
    </row>
    <row r="9" spans="1:13" ht="24" customHeight="1" x14ac:dyDescent="0.25">
      <c r="A9" s="180">
        <v>0</v>
      </c>
      <c r="B9" s="181">
        <v>1211</v>
      </c>
      <c r="C9" s="181" t="s">
        <v>8</v>
      </c>
      <c r="D9" s="182">
        <v>2800000</v>
      </c>
      <c r="E9" s="182">
        <v>4100000</v>
      </c>
      <c r="F9" s="183">
        <v>3575566</v>
      </c>
      <c r="G9" s="184">
        <f t="shared" si="0"/>
        <v>0.87208926829268296</v>
      </c>
      <c r="H9" s="190">
        <v>2865000</v>
      </c>
      <c r="I9" s="189" t="e">
        <f>#REF!+#REF!+#REF!+#REF!+#REF!</f>
        <v>#REF!</v>
      </c>
      <c r="J9" s="185">
        <v>2008</v>
      </c>
      <c r="K9" s="187"/>
      <c r="L9" s="182">
        <v>4100000</v>
      </c>
    </row>
    <row r="10" spans="1:13" ht="24" customHeight="1" x14ac:dyDescent="0.25">
      <c r="A10" s="180">
        <v>0</v>
      </c>
      <c r="B10" s="181">
        <v>1341</v>
      </c>
      <c r="C10" s="181" t="s">
        <v>9</v>
      </c>
      <c r="D10" s="182">
        <v>11200</v>
      </c>
      <c r="E10" s="182">
        <v>28000</v>
      </c>
      <c r="F10" s="183">
        <v>27400</v>
      </c>
      <c r="G10" s="184">
        <f t="shared" si="0"/>
        <v>0.97857142857142854</v>
      </c>
      <c r="H10" s="191"/>
      <c r="I10" s="186"/>
      <c r="J10" s="185"/>
      <c r="K10" s="187"/>
      <c r="L10" s="182">
        <v>28000</v>
      </c>
    </row>
    <row r="11" spans="1:13" ht="24" customHeight="1" x14ac:dyDescent="0.25">
      <c r="A11" s="180">
        <v>0</v>
      </c>
      <c r="B11" s="181">
        <v>1345</v>
      </c>
      <c r="C11" s="181" t="s">
        <v>182</v>
      </c>
      <c r="D11" s="182"/>
      <c r="E11" s="182">
        <v>10000</v>
      </c>
      <c r="F11" s="183">
        <v>4114</v>
      </c>
      <c r="G11" s="184">
        <f t="shared" si="0"/>
        <v>0.41139999999999999</v>
      </c>
      <c r="H11" s="191"/>
      <c r="I11" s="186"/>
      <c r="J11" s="185"/>
      <c r="K11" s="187"/>
      <c r="L11" s="182">
        <v>5000</v>
      </c>
      <c r="M11" t="s">
        <v>284</v>
      </c>
    </row>
    <row r="12" spans="1:13" ht="24" customHeight="1" x14ac:dyDescent="0.25">
      <c r="A12" s="180">
        <v>0</v>
      </c>
      <c r="B12" s="181">
        <v>1351</v>
      </c>
      <c r="C12" s="181" t="s">
        <v>224</v>
      </c>
      <c r="D12" s="182"/>
      <c r="E12" s="182">
        <v>58910</v>
      </c>
      <c r="F12" s="183">
        <v>25560.51</v>
      </c>
      <c r="G12" s="184">
        <f t="shared" si="0"/>
        <v>0.43389085044983872</v>
      </c>
      <c r="H12" s="191"/>
      <c r="I12" s="186"/>
      <c r="J12" s="185"/>
      <c r="K12" s="187"/>
      <c r="L12" s="182">
        <v>40000</v>
      </c>
      <c r="M12" t="s">
        <v>285</v>
      </c>
    </row>
    <row r="13" spans="1:13" ht="24" customHeight="1" x14ac:dyDescent="0.25">
      <c r="A13" s="180">
        <v>0</v>
      </c>
      <c r="B13" s="181">
        <v>1361</v>
      </c>
      <c r="C13" s="181" t="s">
        <v>10</v>
      </c>
      <c r="D13" s="182">
        <v>23000</v>
      </c>
      <c r="E13" s="182">
        <v>14000</v>
      </c>
      <c r="F13" s="183">
        <v>8490</v>
      </c>
      <c r="G13" s="184">
        <f t="shared" si="0"/>
        <v>0.60642857142857143</v>
      </c>
      <c r="H13" s="186"/>
      <c r="I13" s="186"/>
      <c r="J13" s="185"/>
      <c r="K13" s="187"/>
      <c r="L13" s="182">
        <v>14000</v>
      </c>
    </row>
    <row r="14" spans="1:13" ht="24" customHeight="1" x14ac:dyDescent="0.25">
      <c r="A14" s="180">
        <v>0</v>
      </c>
      <c r="B14" s="181">
        <v>1511</v>
      </c>
      <c r="C14" s="181" t="s">
        <v>11</v>
      </c>
      <c r="D14" s="182">
        <v>370000</v>
      </c>
      <c r="E14" s="182">
        <v>900000</v>
      </c>
      <c r="F14" s="183">
        <v>777240</v>
      </c>
      <c r="G14" s="184">
        <f t="shared" si="0"/>
        <v>0.86360000000000003</v>
      </c>
      <c r="H14" s="186"/>
      <c r="I14" s="186"/>
      <c r="J14" s="185"/>
      <c r="K14" s="187"/>
      <c r="L14" s="182">
        <v>900000</v>
      </c>
      <c r="M14" t="s">
        <v>286</v>
      </c>
    </row>
    <row r="15" spans="1:13" ht="24" hidden="1" customHeight="1" x14ac:dyDescent="0.25">
      <c r="A15" s="180">
        <v>0</v>
      </c>
      <c r="B15" s="181">
        <v>4111</v>
      </c>
      <c r="C15" s="181" t="s">
        <v>262</v>
      </c>
      <c r="D15" s="182">
        <v>20000</v>
      </c>
      <c r="E15" s="182">
        <v>41800</v>
      </c>
      <c r="F15" s="183">
        <v>41800</v>
      </c>
      <c r="G15" s="184">
        <f t="shared" si="0"/>
        <v>1</v>
      </c>
      <c r="H15" s="186"/>
      <c r="I15" s="186"/>
      <c r="J15" s="185"/>
      <c r="K15" s="187"/>
      <c r="L15" s="182"/>
    </row>
    <row r="16" spans="1:13" ht="24" customHeight="1" x14ac:dyDescent="0.25">
      <c r="A16" s="180">
        <v>0</v>
      </c>
      <c r="B16" s="181">
        <v>4112</v>
      </c>
      <c r="C16" s="181" t="s">
        <v>12</v>
      </c>
      <c r="D16" s="182">
        <v>273560</v>
      </c>
      <c r="E16" s="182">
        <v>160400</v>
      </c>
      <c r="F16" s="183">
        <v>133670</v>
      </c>
      <c r="G16" s="184">
        <f t="shared" si="0"/>
        <v>0.83335411471321696</v>
      </c>
      <c r="H16" s="186"/>
      <c r="I16" s="186"/>
      <c r="J16" s="186"/>
      <c r="K16" s="187"/>
      <c r="L16" s="182">
        <v>161265</v>
      </c>
    </row>
    <row r="17" spans="1:18" ht="24" hidden="1" customHeight="1" x14ac:dyDescent="0.25">
      <c r="A17" s="180">
        <v>0</v>
      </c>
      <c r="B17" s="181">
        <v>4116</v>
      </c>
      <c r="C17" s="181" t="s">
        <v>168</v>
      </c>
      <c r="D17" s="182">
        <v>94000</v>
      </c>
      <c r="E17" s="182">
        <v>120000</v>
      </c>
      <c r="F17" s="183">
        <v>108000</v>
      </c>
      <c r="G17" s="184">
        <f t="shared" si="0"/>
        <v>0.9</v>
      </c>
      <c r="H17" s="186"/>
      <c r="I17" s="186"/>
      <c r="J17" s="186"/>
      <c r="K17" s="187"/>
      <c r="L17" s="182"/>
    </row>
    <row r="18" spans="1:18" ht="24" hidden="1" customHeight="1" x14ac:dyDescent="0.25">
      <c r="A18" s="180">
        <v>0</v>
      </c>
      <c r="B18" s="181">
        <v>4122</v>
      </c>
      <c r="C18" s="181" t="s">
        <v>176</v>
      </c>
      <c r="D18" s="182"/>
      <c r="E18" s="182"/>
      <c r="F18" s="183"/>
      <c r="G18" s="184" t="e">
        <f t="shared" si="0"/>
        <v>#DIV/0!</v>
      </c>
      <c r="H18" s="186" t="s">
        <v>88</v>
      </c>
      <c r="I18" s="186"/>
      <c r="J18" s="186"/>
      <c r="K18" s="187"/>
      <c r="L18" s="182"/>
    </row>
    <row r="19" spans="1:18" ht="24" customHeight="1" x14ac:dyDescent="0.25">
      <c r="A19" s="180">
        <v>0</v>
      </c>
      <c r="B19" s="181">
        <v>4116</v>
      </c>
      <c r="C19" s="181" t="s">
        <v>254</v>
      </c>
      <c r="D19" s="182"/>
      <c r="E19" s="182"/>
      <c r="F19" s="183"/>
      <c r="G19" s="184" t="e">
        <f t="shared" si="0"/>
        <v>#DIV/0!</v>
      </c>
      <c r="H19" s="186"/>
      <c r="I19" s="186"/>
      <c r="J19" s="186"/>
      <c r="K19" s="187"/>
      <c r="L19" s="182">
        <v>60000</v>
      </c>
    </row>
    <row r="20" spans="1:18" ht="24" customHeight="1" x14ac:dyDescent="0.25">
      <c r="A20" s="180">
        <v>0</v>
      </c>
      <c r="B20" s="181">
        <v>4134</v>
      </c>
      <c r="C20" s="181" t="s">
        <v>94</v>
      </c>
      <c r="D20" s="182"/>
      <c r="E20" s="182">
        <v>41000</v>
      </c>
      <c r="F20" s="183">
        <v>852531</v>
      </c>
      <c r="G20" s="184">
        <f>F20/E20</f>
        <v>20.793439024390246</v>
      </c>
      <c r="H20" s="186"/>
      <c r="I20" s="186"/>
      <c r="J20" s="186"/>
      <c r="K20" s="187"/>
      <c r="L20" s="182">
        <v>41000</v>
      </c>
      <c r="M20" s="171" t="s">
        <v>279</v>
      </c>
    </row>
    <row r="21" spans="1:18" ht="24" hidden="1" customHeight="1" x14ac:dyDescent="0.25">
      <c r="A21" s="180">
        <v>0</v>
      </c>
      <c r="B21" s="181">
        <v>4213</v>
      </c>
      <c r="C21" s="181" t="s">
        <v>264</v>
      </c>
      <c r="D21" s="182"/>
      <c r="E21" s="182"/>
      <c r="F21" s="183"/>
      <c r="G21" s="184" t="e">
        <f>F21/E21</f>
        <v>#DIV/0!</v>
      </c>
      <c r="H21" s="186"/>
      <c r="I21" s="186"/>
      <c r="J21" s="186"/>
      <c r="K21" s="187"/>
      <c r="L21" s="182"/>
    </row>
    <row r="22" spans="1:18" ht="24" hidden="1" customHeight="1" x14ac:dyDescent="0.25">
      <c r="A22" s="180">
        <v>0</v>
      </c>
      <c r="B22" s="181">
        <v>4216</v>
      </c>
      <c r="C22" s="181" t="s">
        <v>261</v>
      </c>
      <c r="D22" s="182"/>
      <c r="E22" s="182">
        <v>248000</v>
      </c>
      <c r="F22" s="183"/>
      <c r="G22" s="184">
        <f>F22/E22</f>
        <v>0</v>
      </c>
      <c r="H22" s="186"/>
      <c r="I22" s="186"/>
      <c r="J22" s="186"/>
      <c r="K22" s="187"/>
      <c r="L22" s="182"/>
    </row>
    <row r="23" spans="1:18" ht="24" hidden="1" customHeight="1" x14ac:dyDescent="0.25">
      <c r="A23" s="180">
        <v>0</v>
      </c>
      <c r="B23" s="181">
        <v>4222</v>
      </c>
      <c r="C23" s="181" t="s">
        <v>257</v>
      </c>
      <c r="D23" s="182"/>
      <c r="E23" s="182">
        <v>276000</v>
      </c>
      <c r="F23" s="183">
        <v>288612</v>
      </c>
      <c r="G23" s="184">
        <f t="shared" si="0"/>
        <v>1.0456956521739131</v>
      </c>
      <c r="H23" s="186"/>
      <c r="I23" s="186"/>
      <c r="J23" s="186"/>
      <c r="K23" s="187"/>
      <c r="L23" s="182"/>
    </row>
    <row r="24" spans="1:18" ht="24" customHeight="1" x14ac:dyDescent="0.25">
      <c r="A24" s="192">
        <v>0</v>
      </c>
      <c r="B24" s="193"/>
      <c r="C24" s="193" t="s">
        <v>13</v>
      </c>
      <c r="D24" s="182">
        <f>SUM(D4:D20)</f>
        <v>7092160</v>
      </c>
      <c r="E24" s="182">
        <f>SUM(E4:E23)</f>
        <v>10435350</v>
      </c>
      <c r="F24" s="182">
        <f>SUM(F4:F23)</f>
        <v>9726269.5099999998</v>
      </c>
      <c r="G24" s="184">
        <f t="shared" si="0"/>
        <v>0.93205014781487916</v>
      </c>
      <c r="H24" s="186"/>
      <c r="I24" s="186"/>
      <c r="J24" s="186"/>
      <c r="K24" s="187"/>
      <c r="L24" s="182">
        <f>SUM(L4:L23)</f>
        <v>9749265</v>
      </c>
      <c r="M24" s="173"/>
      <c r="N24" s="25"/>
      <c r="Q24" s="6"/>
      <c r="R24" s="25"/>
    </row>
    <row r="25" spans="1:18" ht="24" hidden="1" customHeight="1" x14ac:dyDescent="0.25">
      <c r="A25" s="180">
        <v>2369</v>
      </c>
      <c r="B25" s="181">
        <v>2210</v>
      </c>
      <c r="C25" s="181" t="s">
        <v>171</v>
      </c>
      <c r="D25" s="182">
        <v>122770</v>
      </c>
      <c r="E25" s="182">
        <v>40000</v>
      </c>
      <c r="F25" s="183">
        <v>40000</v>
      </c>
      <c r="G25" s="184">
        <f t="shared" si="0"/>
        <v>1</v>
      </c>
      <c r="H25" s="185"/>
      <c r="I25" s="186"/>
      <c r="J25" s="186"/>
      <c r="K25" s="187"/>
      <c r="L25" s="182"/>
      <c r="M25" s="173"/>
      <c r="N25" s="25"/>
    </row>
    <row r="26" spans="1:18" ht="24" hidden="1" customHeight="1" x14ac:dyDescent="0.25">
      <c r="A26" s="192">
        <v>2369</v>
      </c>
      <c r="B26" s="193"/>
      <c r="C26" s="193" t="s">
        <v>172</v>
      </c>
      <c r="D26" s="182"/>
      <c r="E26" s="182">
        <f>SUM(E25)</f>
        <v>40000</v>
      </c>
      <c r="F26" s="183">
        <f>SUM(F25)</f>
        <v>40000</v>
      </c>
      <c r="G26" s="184">
        <f t="shared" si="0"/>
        <v>1</v>
      </c>
      <c r="H26" s="186"/>
      <c r="I26" s="186"/>
      <c r="J26" s="186"/>
      <c r="K26" s="187"/>
      <c r="L26" s="182">
        <f>SUM(L25)</f>
        <v>0</v>
      </c>
      <c r="M26" s="173"/>
      <c r="N26" s="25"/>
    </row>
    <row r="27" spans="1:18" ht="24" hidden="1" customHeight="1" x14ac:dyDescent="0.25">
      <c r="A27" s="180">
        <v>3314</v>
      </c>
      <c r="B27" s="181">
        <v>2111</v>
      </c>
      <c r="C27" s="181" t="s">
        <v>14</v>
      </c>
      <c r="D27" s="182">
        <v>1000</v>
      </c>
      <c r="E27" s="182">
        <v>1000</v>
      </c>
      <c r="F27" s="183">
        <v>1000</v>
      </c>
      <c r="G27" s="184">
        <f t="shared" si="0"/>
        <v>1</v>
      </c>
      <c r="H27" s="186"/>
      <c r="I27" s="186"/>
      <c r="J27" s="186"/>
      <c r="K27" s="187"/>
      <c r="L27" s="182">
        <v>1000</v>
      </c>
    </row>
    <row r="28" spans="1:18" ht="24" customHeight="1" x14ac:dyDescent="0.25">
      <c r="A28" s="192">
        <v>3314</v>
      </c>
      <c r="B28" s="193"/>
      <c r="C28" s="193" t="s">
        <v>42</v>
      </c>
      <c r="D28" s="182">
        <f>SUM(D27)</f>
        <v>1000</v>
      </c>
      <c r="E28" s="182">
        <f>SUM(E27)</f>
        <v>1000</v>
      </c>
      <c r="F28" s="183">
        <f>SUM(F27)</f>
        <v>1000</v>
      </c>
      <c r="G28" s="184">
        <f t="shared" si="0"/>
        <v>1</v>
      </c>
      <c r="H28" s="186"/>
      <c r="I28" s="186"/>
      <c r="J28" s="186"/>
      <c r="K28" s="187"/>
      <c r="L28" s="182">
        <f>SUM(L27)</f>
        <v>1000</v>
      </c>
    </row>
    <row r="29" spans="1:18" ht="24" hidden="1" customHeight="1" x14ac:dyDescent="0.25">
      <c r="A29" s="194">
        <v>3399</v>
      </c>
      <c r="B29" s="195">
        <v>2139</v>
      </c>
      <c r="C29" s="195" t="s">
        <v>16</v>
      </c>
      <c r="D29" s="182"/>
      <c r="E29" s="182">
        <v>10000</v>
      </c>
      <c r="F29" s="183">
        <v>8000</v>
      </c>
      <c r="G29" s="184">
        <f t="shared" si="0"/>
        <v>0.8</v>
      </c>
      <c r="H29" s="186"/>
      <c r="I29" s="186"/>
      <c r="J29" s="186"/>
      <c r="K29" s="187"/>
      <c r="L29" s="182">
        <v>10000</v>
      </c>
      <c r="M29" s="171" t="s">
        <v>270</v>
      </c>
    </row>
    <row r="30" spans="1:18" ht="24" customHeight="1" x14ac:dyDescent="0.25">
      <c r="A30" s="192">
        <v>3399</v>
      </c>
      <c r="B30" s="193"/>
      <c r="C30" s="193" t="s">
        <v>191</v>
      </c>
      <c r="D30" s="182"/>
      <c r="E30" s="182">
        <f>SUM(E29)</f>
        <v>10000</v>
      </c>
      <c r="F30" s="183">
        <f>SUM(F29)</f>
        <v>8000</v>
      </c>
      <c r="G30" s="184">
        <f t="shared" si="0"/>
        <v>0.8</v>
      </c>
      <c r="H30" s="186"/>
      <c r="I30" s="186"/>
      <c r="J30" s="186"/>
      <c r="K30" s="187"/>
      <c r="L30" s="182">
        <f>SUM(L29)</f>
        <v>10000</v>
      </c>
    </row>
    <row r="31" spans="1:18" ht="24" hidden="1" customHeight="1" x14ac:dyDescent="0.25">
      <c r="A31" s="180">
        <v>3612</v>
      </c>
      <c r="B31" s="181">
        <v>2132</v>
      </c>
      <c r="C31" s="181" t="s">
        <v>15</v>
      </c>
      <c r="D31" s="182">
        <v>383500</v>
      </c>
      <c r="E31" s="182">
        <v>580000</v>
      </c>
      <c r="F31" s="183">
        <v>485113</v>
      </c>
      <c r="G31" s="184">
        <f t="shared" si="0"/>
        <v>0.83640172413793101</v>
      </c>
      <c r="H31" s="236"/>
      <c r="I31" s="236"/>
      <c r="J31" s="236"/>
      <c r="K31" s="187"/>
      <c r="L31" s="196">
        <v>590000</v>
      </c>
      <c r="M31" s="171" t="s">
        <v>287</v>
      </c>
    </row>
    <row r="32" spans="1:18" ht="24" hidden="1" customHeight="1" x14ac:dyDescent="0.25">
      <c r="A32" s="180">
        <v>3612</v>
      </c>
      <c r="B32" s="181">
        <v>2139</v>
      </c>
      <c r="C32" s="181" t="s">
        <v>16</v>
      </c>
      <c r="D32" s="182">
        <v>234200</v>
      </c>
      <c r="E32" s="182">
        <v>230000</v>
      </c>
      <c r="F32" s="183">
        <v>153580</v>
      </c>
      <c r="G32" s="184">
        <f t="shared" si="0"/>
        <v>0.66773913043478261</v>
      </c>
      <c r="H32" s="186" t="s">
        <v>156</v>
      </c>
      <c r="I32" s="186"/>
      <c r="J32" s="186"/>
      <c r="K32" s="187"/>
      <c r="L32" s="196">
        <v>240000</v>
      </c>
      <c r="M32" t="s">
        <v>288</v>
      </c>
    </row>
    <row r="33" spans="1:14" ht="24" customHeight="1" x14ac:dyDescent="0.25">
      <c r="A33" s="192">
        <v>3612</v>
      </c>
      <c r="B33" s="193"/>
      <c r="C33" s="193" t="s">
        <v>18</v>
      </c>
      <c r="D33" s="182">
        <f>SUM(D31:D32)</f>
        <v>617700</v>
      </c>
      <c r="E33" s="182">
        <f>SUM(E31:E32)</f>
        <v>810000</v>
      </c>
      <c r="F33" s="197">
        <f>SUM(F31:F32)</f>
        <v>638693</v>
      </c>
      <c r="G33" s="184">
        <f t="shared" si="0"/>
        <v>0.78850987654320992</v>
      </c>
      <c r="H33" s="186"/>
      <c r="I33" s="186"/>
      <c r="J33" s="186"/>
      <c r="K33" s="187"/>
      <c r="L33" s="182">
        <f>SUM(L31:L32)</f>
        <v>830000</v>
      </c>
    </row>
    <row r="34" spans="1:14" ht="24" hidden="1" customHeight="1" x14ac:dyDescent="0.25">
      <c r="A34" s="180">
        <v>3613</v>
      </c>
      <c r="B34" s="181">
        <v>2132</v>
      </c>
      <c r="C34" s="181" t="s">
        <v>19</v>
      </c>
      <c r="D34" s="182">
        <v>95350</v>
      </c>
      <c r="E34" s="182">
        <v>89000</v>
      </c>
      <c r="F34" s="183">
        <v>85927.5</v>
      </c>
      <c r="G34" s="184">
        <f t="shared" si="0"/>
        <v>0.96547752808988763</v>
      </c>
      <c r="H34" s="186"/>
      <c r="I34" s="186"/>
      <c r="J34" s="186"/>
      <c r="K34" s="187"/>
      <c r="L34" s="196">
        <v>115000</v>
      </c>
    </row>
    <row r="35" spans="1:14" ht="24" hidden="1" customHeight="1" x14ac:dyDescent="0.25">
      <c r="A35" s="180">
        <v>3613</v>
      </c>
      <c r="B35" s="181">
        <v>2139</v>
      </c>
      <c r="C35" s="181" t="s">
        <v>16</v>
      </c>
      <c r="D35" s="182">
        <v>19000</v>
      </c>
      <c r="E35" s="182">
        <v>25000</v>
      </c>
      <c r="F35" s="183">
        <v>21496</v>
      </c>
      <c r="G35" s="184">
        <f t="shared" si="0"/>
        <v>0.85984000000000005</v>
      </c>
      <c r="H35" s="186"/>
      <c r="I35" s="186"/>
      <c r="J35" s="186"/>
      <c r="K35" s="187"/>
      <c r="L35" s="196">
        <v>25000</v>
      </c>
    </row>
    <row r="36" spans="1:14" ht="24" hidden="1" customHeight="1" x14ac:dyDescent="0.25">
      <c r="A36" s="180">
        <v>3613</v>
      </c>
      <c r="B36" s="181">
        <v>3112</v>
      </c>
      <c r="C36" s="181" t="s">
        <v>20</v>
      </c>
      <c r="D36" s="182">
        <v>0</v>
      </c>
      <c r="E36" s="182"/>
      <c r="F36" s="183"/>
      <c r="G36" s="184" t="e">
        <f t="shared" si="0"/>
        <v>#DIV/0!</v>
      </c>
      <c r="H36" s="186"/>
      <c r="I36" s="186"/>
      <c r="J36" s="186"/>
      <c r="K36" s="187"/>
      <c r="L36" s="182"/>
    </row>
    <row r="37" spans="1:14" ht="24" customHeight="1" x14ac:dyDescent="0.25">
      <c r="A37" s="192">
        <v>3613</v>
      </c>
      <c r="B37" s="181"/>
      <c r="C37" s="193" t="s">
        <v>21</v>
      </c>
      <c r="D37" s="182">
        <f>SUM(D34:D36)</f>
        <v>114350</v>
      </c>
      <c r="E37" s="182">
        <f>SUM(E34:E36)</f>
        <v>114000</v>
      </c>
      <c r="F37" s="182">
        <f>SUM(F34:F36)</f>
        <v>107423.5</v>
      </c>
      <c r="G37" s="184">
        <f t="shared" si="0"/>
        <v>0.94231140350877196</v>
      </c>
      <c r="H37" s="186"/>
      <c r="I37" s="186"/>
      <c r="J37" s="186"/>
      <c r="K37" s="187"/>
      <c r="L37" s="182">
        <f>SUM(L34:L36)</f>
        <v>140000</v>
      </c>
    </row>
    <row r="38" spans="1:14" ht="24" hidden="1" customHeight="1" x14ac:dyDescent="0.25">
      <c r="A38" s="180">
        <v>3632</v>
      </c>
      <c r="B38" s="181">
        <v>2132</v>
      </c>
      <c r="C38" s="181" t="s">
        <v>192</v>
      </c>
      <c r="D38" s="182"/>
      <c r="E38" s="182">
        <v>4000</v>
      </c>
      <c r="F38" s="183">
        <v>3075</v>
      </c>
      <c r="G38" s="184">
        <f t="shared" si="0"/>
        <v>0.76875000000000004</v>
      </c>
      <c r="H38" s="198"/>
      <c r="I38" s="198"/>
      <c r="J38" s="198"/>
      <c r="K38" s="199"/>
      <c r="L38" s="182">
        <v>2000</v>
      </c>
      <c r="M38" s="171" t="s">
        <v>274</v>
      </c>
    </row>
    <row r="39" spans="1:14" ht="24" hidden="1" customHeight="1" x14ac:dyDescent="0.25">
      <c r="A39" s="180">
        <v>3632</v>
      </c>
      <c r="B39" s="181">
        <v>2139</v>
      </c>
      <c r="C39" s="181" t="s">
        <v>16</v>
      </c>
      <c r="D39" s="182"/>
      <c r="E39" s="182"/>
      <c r="F39" s="183">
        <v>1050</v>
      </c>
      <c r="G39" s="184"/>
      <c r="H39" s="198"/>
      <c r="I39" s="198"/>
      <c r="J39" s="198"/>
      <c r="K39" s="199"/>
      <c r="L39" s="182"/>
    </row>
    <row r="40" spans="1:14" ht="24" customHeight="1" x14ac:dyDescent="0.25">
      <c r="A40" s="192">
        <v>3632</v>
      </c>
      <c r="B40" s="193"/>
      <c r="C40" s="193" t="s">
        <v>22</v>
      </c>
      <c r="D40" s="182" t="e">
        <f>SUM(#REF!)</f>
        <v>#REF!</v>
      </c>
      <c r="E40" s="182">
        <f>SUM(E38:E38)</f>
        <v>4000</v>
      </c>
      <c r="F40" s="182">
        <f>SUM(F38:F39)</f>
        <v>4125</v>
      </c>
      <c r="G40" s="184">
        <f t="shared" si="0"/>
        <v>1.03125</v>
      </c>
      <c r="H40" s="186"/>
      <c r="I40" s="186"/>
      <c r="J40" s="186"/>
      <c r="K40" s="187"/>
      <c r="L40" s="182">
        <f>SUM(L38:L38)</f>
        <v>2000</v>
      </c>
    </row>
    <row r="41" spans="1:14" ht="24" hidden="1" customHeight="1" x14ac:dyDescent="0.25">
      <c r="A41" s="180">
        <v>3633</v>
      </c>
      <c r="B41" s="181">
        <v>2133</v>
      </c>
      <c r="C41" s="181" t="s">
        <v>271</v>
      </c>
      <c r="D41" s="182">
        <v>495000</v>
      </c>
      <c r="E41" s="182">
        <v>79000</v>
      </c>
      <c r="F41" s="183"/>
      <c r="G41" s="184">
        <f t="shared" si="0"/>
        <v>0</v>
      </c>
      <c r="H41" s="236"/>
      <c r="I41" s="236"/>
      <c r="J41" s="236"/>
      <c r="K41" s="237"/>
      <c r="L41" s="182">
        <v>261397</v>
      </c>
      <c r="M41" s="171" t="s">
        <v>272</v>
      </c>
      <c r="N41" s="171"/>
    </row>
    <row r="42" spans="1:14" ht="24" customHeight="1" x14ac:dyDescent="0.25">
      <c r="A42" s="192">
        <v>3633</v>
      </c>
      <c r="B42" s="193"/>
      <c r="C42" s="193" t="s">
        <v>54</v>
      </c>
      <c r="D42" s="182">
        <f>SUM(D41)</f>
        <v>495000</v>
      </c>
      <c r="E42" s="182">
        <f>SUM(E41)</f>
        <v>79000</v>
      </c>
      <c r="F42" s="182">
        <f>SUM(F41)</f>
        <v>0</v>
      </c>
      <c r="G42" s="184">
        <f t="shared" si="0"/>
        <v>0</v>
      </c>
      <c r="H42" s="186"/>
      <c r="I42" s="186"/>
      <c r="J42" s="186"/>
      <c r="K42" s="187"/>
      <c r="L42" s="182">
        <f>SUM(L41)</f>
        <v>261397</v>
      </c>
      <c r="M42" t="s">
        <v>289</v>
      </c>
    </row>
    <row r="43" spans="1:14" ht="24" hidden="1" customHeight="1" x14ac:dyDescent="0.25">
      <c r="A43" s="180">
        <v>3722</v>
      </c>
      <c r="B43" s="181">
        <v>2111</v>
      </c>
      <c r="C43" s="181" t="s">
        <v>14</v>
      </c>
      <c r="D43" s="182">
        <v>425000</v>
      </c>
      <c r="E43" s="182">
        <v>600000</v>
      </c>
      <c r="F43" s="183">
        <v>583400</v>
      </c>
      <c r="G43" s="184">
        <f t="shared" si="0"/>
        <v>0.97233333333333338</v>
      </c>
      <c r="H43" s="186" t="s">
        <v>149</v>
      </c>
      <c r="I43" s="186"/>
      <c r="J43" s="186"/>
      <c r="K43" s="187"/>
      <c r="L43" s="182">
        <v>600000</v>
      </c>
    </row>
    <row r="44" spans="1:14" ht="24" customHeight="1" x14ac:dyDescent="0.25">
      <c r="A44" s="192">
        <v>3722</v>
      </c>
      <c r="B44" s="193"/>
      <c r="C44" s="193" t="s">
        <v>24</v>
      </c>
      <c r="D44" s="182">
        <f>SUM(D43)</f>
        <v>425000</v>
      </c>
      <c r="E44" s="182">
        <f>SUM(E43)</f>
        <v>600000</v>
      </c>
      <c r="F44" s="182">
        <f>SUM(F43)</f>
        <v>583400</v>
      </c>
      <c r="G44" s="184">
        <f t="shared" si="0"/>
        <v>0.97233333333333338</v>
      </c>
      <c r="H44" s="186"/>
      <c r="I44" s="186"/>
      <c r="J44" s="186"/>
      <c r="K44" s="187"/>
      <c r="L44" s="182">
        <f>SUM(L43)</f>
        <v>600000</v>
      </c>
      <c r="M44" s="171" t="s">
        <v>290</v>
      </c>
    </row>
    <row r="45" spans="1:14" ht="24" hidden="1" customHeight="1" x14ac:dyDescent="0.25">
      <c r="A45" s="180">
        <v>3725</v>
      </c>
      <c r="B45" s="181">
        <v>2324</v>
      </c>
      <c r="C45" s="181" t="s">
        <v>25</v>
      </c>
      <c r="D45" s="182">
        <v>38000</v>
      </c>
      <c r="E45" s="182">
        <v>60000</v>
      </c>
      <c r="F45" s="183">
        <v>51973.82</v>
      </c>
      <c r="G45" s="184">
        <f t="shared" si="0"/>
        <v>0.86623033333333332</v>
      </c>
      <c r="H45" s="186" t="s">
        <v>95</v>
      </c>
      <c r="I45" s="186"/>
      <c r="J45" s="186"/>
      <c r="K45" s="187"/>
      <c r="L45" s="182">
        <v>65000</v>
      </c>
      <c r="M45" s="171" t="s">
        <v>273</v>
      </c>
    </row>
    <row r="46" spans="1:14" ht="24" customHeight="1" x14ac:dyDescent="0.25">
      <c r="A46" s="192">
        <v>3725</v>
      </c>
      <c r="B46" s="193"/>
      <c r="C46" s="193" t="s">
        <v>26</v>
      </c>
      <c r="D46" s="182">
        <f>SUM(D45)</f>
        <v>38000</v>
      </c>
      <c r="E46" s="182">
        <f>SUM(E45:E45)</f>
        <v>60000</v>
      </c>
      <c r="F46" s="182">
        <f>SUM(F45:F45)</f>
        <v>51973.82</v>
      </c>
      <c r="G46" s="184">
        <f t="shared" si="0"/>
        <v>0.86623033333333332</v>
      </c>
      <c r="H46" s="186"/>
      <c r="I46" s="186"/>
      <c r="J46" s="186"/>
      <c r="K46" s="187"/>
      <c r="L46" s="182">
        <f>SUM(L45:L45)</f>
        <v>65000</v>
      </c>
    </row>
    <row r="47" spans="1:14" ht="24" hidden="1" customHeight="1" x14ac:dyDescent="0.25">
      <c r="A47" s="180">
        <v>4351</v>
      </c>
      <c r="B47" s="181">
        <v>2111</v>
      </c>
      <c r="C47" s="181" t="s">
        <v>14</v>
      </c>
      <c r="D47" s="182">
        <v>29100</v>
      </c>
      <c r="E47" s="182">
        <v>24000</v>
      </c>
      <c r="F47" s="183">
        <v>13000</v>
      </c>
      <c r="G47" s="184">
        <f t="shared" si="0"/>
        <v>0.54166666666666663</v>
      </c>
      <c r="H47" s="186"/>
      <c r="I47" s="186"/>
      <c r="J47" s="186"/>
      <c r="K47" s="187"/>
      <c r="L47" s="196">
        <v>6000</v>
      </c>
    </row>
    <row r="48" spans="1:14" ht="24" hidden="1" customHeight="1" x14ac:dyDescent="0.25">
      <c r="A48" s="180">
        <v>4351</v>
      </c>
      <c r="B48" s="181">
        <v>2132</v>
      </c>
      <c r="C48" s="181" t="s">
        <v>15</v>
      </c>
      <c r="D48" s="182">
        <v>207000</v>
      </c>
      <c r="E48" s="182">
        <v>48000</v>
      </c>
      <c r="F48" s="183">
        <v>26000</v>
      </c>
      <c r="G48" s="184">
        <f t="shared" si="0"/>
        <v>0.54166666666666663</v>
      </c>
      <c r="H48" s="186"/>
      <c r="I48" s="186"/>
      <c r="J48" s="186"/>
      <c r="K48" s="187"/>
      <c r="L48" s="182">
        <v>12000</v>
      </c>
    </row>
    <row r="49" spans="1:14" ht="24" hidden="1" customHeight="1" x14ac:dyDescent="0.25">
      <c r="A49" s="180">
        <v>4351</v>
      </c>
      <c r="B49" s="181">
        <v>2139</v>
      </c>
      <c r="C49" s="181" t="s">
        <v>16</v>
      </c>
      <c r="D49" s="182"/>
      <c r="E49" s="182">
        <v>145000</v>
      </c>
      <c r="F49" s="183">
        <v>78520</v>
      </c>
      <c r="G49" s="184">
        <f t="shared" si="0"/>
        <v>0.54151724137931034</v>
      </c>
      <c r="H49" s="186"/>
      <c r="I49" s="186"/>
      <c r="J49" s="186"/>
      <c r="K49" s="187"/>
      <c r="L49" s="182">
        <v>36240</v>
      </c>
    </row>
    <row r="50" spans="1:14" ht="24" customHeight="1" x14ac:dyDescent="0.25">
      <c r="A50" s="192">
        <v>4351</v>
      </c>
      <c r="B50" s="193"/>
      <c r="C50" s="193" t="s">
        <v>27</v>
      </c>
      <c r="D50" s="182">
        <f>SUM(D47:D48)</f>
        <v>236100</v>
      </c>
      <c r="E50" s="182">
        <f>SUM(E47:E49)</f>
        <v>217000</v>
      </c>
      <c r="F50" s="182">
        <f>SUM(F47:F49)</f>
        <v>117520</v>
      </c>
      <c r="G50" s="184">
        <f t="shared" si="0"/>
        <v>0.54156682027649772</v>
      </c>
      <c r="H50" s="186"/>
      <c r="I50" s="186"/>
      <c r="J50" s="186"/>
      <c r="K50" s="187"/>
      <c r="L50" s="182">
        <f>SUM(L47:L49)</f>
        <v>54240</v>
      </c>
      <c r="M50" s="171" t="s">
        <v>291</v>
      </c>
      <c r="N50" t="s">
        <v>292</v>
      </c>
    </row>
    <row r="51" spans="1:14" ht="24" hidden="1" customHeight="1" x14ac:dyDescent="0.25">
      <c r="A51" s="180">
        <v>6171</v>
      </c>
      <c r="B51" s="181">
        <v>2111</v>
      </c>
      <c r="C51" s="181" t="s">
        <v>14</v>
      </c>
      <c r="D51" s="182">
        <v>32000</v>
      </c>
      <c r="E51" s="182">
        <v>12000</v>
      </c>
      <c r="F51" s="183">
        <v>14807</v>
      </c>
      <c r="G51" s="184">
        <f t="shared" si="0"/>
        <v>1.2339166666666668</v>
      </c>
      <c r="H51" s="236" t="s">
        <v>89</v>
      </c>
      <c r="I51" s="236"/>
      <c r="J51" s="236"/>
      <c r="K51" s="237"/>
      <c r="L51" s="182">
        <v>15000</v>
      </c>
    </row>
    <row r="52" spans="1:14" ht="24" hidden="1" customHeight="1" x14ac:dyDescent="0.25">
      <c r="A52" s="180">
        <v>6171</v>
      </c>
      <c r="B52" s="181">
        <v>2119</v>
      </c>
      <c r="C52" s="181" t="s">
        <v>193</v>
      </c>
      <c r="D52" s="182"/>
      <c r="E52" s="182">
        <v>2600</v>
      </c>
      <c r="F52" s="183">
        <v>2585</v>
      </c>
      <c r="G52" s="184">
        <f t="shared" si="0"/>
        <v>0.99423076923076925</v>
      </c>
      <c r="H52" s="198"/>
      <c r="I52" s="198"/>
      <c r="J52" s="198"/>
      <c r="K52" s="199"/>
      <c r="L52" s="182">
        <v>2600</v>
      </c>
    </row>
    <row r="53" spans="1:14" ht="24" hidden="1" customHeight="1" x14ac:dyDescent="0.25">
      <c r="A53" s="180">
        <v>6171</v>
      </c>
      <c r="B53" s="181">
        <v>2321</v>
      </c>
      <c r="C53" s="181" t="s">
        <v>194</v>
      </c>
      <c r="D53" s="182">
        <v>600</v>
      </c>
      <c r="E53" s="182">
        <v>20000</v>
      </c>
      <c r="F53" s="183">
        <v>20000</v>
      </c>
      <c r="G53" s="184">
        <f t="shared" si="0"/>
        <v>1</v>
      </c>
      <c r="H53" s="198"/>
      <c r="I53" s="198"/>
      <c r="J53" s="198"/>
      <c r="K53" s="199"/>
      <c r="L53" s="182"/>
    </row>
    <row r="54" spans="1:14" ht="24" hidden="1" customHeight="1" x14ac:dyDescent="0.25">
      <c r="A54" s="180">
        <v>6171</v>
      </c>
      <c r="B54" s="181">
        <v>2322</v>
      </c>
      <c r="C54" s="181" t="s">
        <v>175</v>
      </c>
      <c r="D54" s="182"/>
      <c r="E54" s="182"/>
      <c r="F54" s="183"/>
      <c r="G54" s="184" t="e">
        <f t="shared" si="0"/>
        <v>#DIV/0!</v>
      </c>
      <c r="H54" s="198"/>
      <c r="I54" s="198"/>
      <c r="J54" s="198"/>
      <c r="K54" s="199"/>
      <c r="L54" s="182"/>
    </row>
    <row r="55" spans="1:14" ht="24" hidden="1" customHeight="1" x14ac:dyDescent="0.25">
      <c r="A55" s="180">
        <v>6171</v>
      </c>
      <c r="B55" s="181">
        <v>2329</v>
      </c>
      <c r="C55" s="181" t="s">
        <v>17</v>
      </c>
      <c r="D55" s="182"/>
      <c r="E55" s="182"/>
      <c r="F55" s="183"/>
      <c r="G55" s="184" t="e">
        <f t="shared" si="0"/>
        <v>#DIV/0!</v>
      </c>
      <c r="H55" s="198"/>
      <c r="I55" s="198"/>
      <c r="J55" s="198"/>
      <c r="K55" s="199"/>
      <c r="L55" s="182"/>
    </row>
    <row r="56" spans="1:14" ht="24" hidden="1" customHeight="1" x14ac:dyDescent="0.25">
      <c r="A56" s="180">
        <v>6171</v>
      </c>
      <c r="B56" s="181">
        <v>3111</v>
      </c>
      <c r="C56" s="181" t="s">
        <v>23</v>
      </c>
      <c r="D56" s="182">
        <v>2400000</v>
      </c>
      <c r="E56" s="182">
        <v>2000</v>
      </c>
      <c r="F56" s="183">
        <v>5920</v>
      </c>
      <c r="G56" s="184">
        <f t="shared" si="0"/>
        <v>2.96</v>
      </c>
      <c r="H56" s="186" t="s">
        <v>32</v>
      </c>
      <c r="I56" s="200"/>
      <c r="J56" s="185"/>
      <c r="K56" s="187"/>
      <c r="L56" s="182">
        <v>5000</v>
      </c>
      <c r="M56" t="s">
        <v>293</v>
      </c>
    </row>
    <row r="57" spans="1:14" ht="24" hidden="1" customHeight="1" x14ac:dyDescent="0.25">
      <c r="A57" s="180">
        <v>6171</v>
      </c>
      <c r="B57" s="181">
        <v>3112</v>
      </c>
      <c r="C57" s="181" t="s">
        <v>20</v>
      </c>
      <c r="D57" s="182">
        <v>227610</v>
      </c>
      <c r="E57" s="182"/>
      <c r="F57" s="183"/>
      <c r="G57" s="184" t="e">
        <f t="shared" si="0"/>
        <v>#DIV/0!</v>
      </c>
      <c r="H57" s="186"/>
      <c r="I57" s="200"/>
      <c r="J57" s="185"/>
      <c r="K57" s="187"/>
      <c r="L57" s="182"/>
    </row>
    <row r="58" spans="1:14" ht="24" customHeight="1" x14ac:dyDescent="0.25">
      <c r="A58" s="192">
        <v>6171</v>
      </c>
      <c r="B58" s="193"/>
      <c r="C58" s="193" t="s">
        <v>29</v>
      </c>
      <c r="D58" s="182">
        <f>SUM(D51:D57)</f>
        <v>2660210</v>
      </c>
      <c r="E58" s="182">
        <f>SUM(E51:E57)</f>
        <v>36600</v>
      </c>
      <c r="F58" s="182">
        <f>SUM(F51:F57)</f>
        <v>43312</v>
      </c>
      <c r="G58" s="184">
        <f t="shared" si="0"/>
        <v>1.1833879781420764</v>
      </c>
      <c r="H58" s="186"/>
      <c r="I58" s="186"/>
      <c r="J58" s="186"/>
      <c r="K58" s="187"/>
      <c r="L58" s="182">
        <f>SUM(L51:L57)</f>
        <v>22600</v>
      </c>
    </row>
    <row r="59" spans="1:14" ht="24" hidden="1" customHeight="1" x14ac:dyDescent="0.25">
      <c r="A59" s="180">
        <v>6310</v>
      </c>
      <c r="B59" s="181">
        <v>2141</v>
      </c>
      <c r="C59" s="181" t="s">
        <v>28</v>
      </c>
      <c r="D59" s="182">
        <v>36000</v>
      </c>
      <c r="E59" s="182">
        <v>10000</v>
      </c>
      <c r="F59" s="183">
        <v>3688.79</v>
      </c>
      <c r="G59" s="184">
        <f t="shared" si="0"/>
        <v>0.36887900000000001</v>
      </c>
      <c r="H59" s="186"/>
      <c r="I59" s="186"/>
      <c r="J59" s="186"/>
      <c r="K59" s="187"/>
      <c r="L59" s="182">
        <v>10000</v>
      </c>
    </row>
    <row r="60" spans="1:14" ht="24" hidden="1" customHeight="1" x14ac:dyDescent="0.25">
      <c r="A60" s="180">
        <v>6310</v>
      </c>
      <c r="B60" s="181">
        <v>2142</v>
      </c>
      <c r="C60" s="181" t="s">
        <v>111</v>
      </c>
      <c r="D60" s="182">
        <v>17850</v>
      </c>
      <c r="E60" s="182">
        <v>35700</v>
      </c>
      <c r="F60" s="183">
        <v>35700</v>
      </c>
      <c r="G60" s="184">
        <f t="shared" si="0"/>
        <v>1</v>
      </c>
      <c r="H60" s="186"/>
      <c r="I60" s="186"/>
      <c r="J60" s="186"/>
      <c r="K60" s="187"/>
      <c r="L60" s="182"/>
      <c r="M60"/>
    </row>
    <row r="61" spans="1:14" ht="24" customHeight="1" x14ac:dyDescent="0.25">
      <c r="A61" s="192">
        <v>6310</v>
      </c>
      <c r="B61" s="193"/>
      <c r="C61" s="193" t="s">
        <v>30</v>
      </c>
      <c r="D61" s="182">
        <f>SUM(D59:D60)</f>
        <v>53850</v>
      </c>
      <c r="E61" s="182">
        <f>SUM(E59:E60)</f>
        <v>45700</v>
      </c>
      <c r="F61" s="182">
        <f>SUM(F59:F60)</f>
        <v>39388.79</v>
      </c>
      <c r="G61" s="184">
        <f t="shared" si="0"/>
        <v>0.86189912472647701</v>
      </c>
      <c r="H61" s="186"/>
      <c r="I61" s="186"/>
      <c r="J61" s="186"/>
      <c r="K61" s="187"/>
      <c r="L61" s="182">
        <f>SUM(L59:L60)</f>
        <v>10000</v>
      </c>
    </row>
    <row r="62" spans="1:14" ht="24" hidden="1" customHeight="1" x14ac:dyDescent="0.25">
      <c r="A62" s="35">
        <v>6409</v>
      </c>
      <c r="B62" s="31">
        <v>2329</v>
      </c>
      <c r="C62" s="31" t="s">
        <v>17</v>
      </c>
      <c r="D62" s="34">
        <v>900</v>
      </c>
      <c r="E62" s="34"/>
      <c r="F62" s="32"/>
      <c r="G62" s="29" t="e">
        <f t="shared" si="0"/>
        <v>#DIV/0!</v>
      </c>
      <c r="H62" s="1"/>
      <c r="I62" s="1"/>
      <c r="J62" s="1"/>
      <c r="K62" s="62"/>
      <c r="L62" s="30"/>
    </row>
    <row r="63" spans="1:14" ht="24" hidden="1" customHeight="1" x14ac:dyDescent="0.25">
      <c r="A63" s="64">
        <v>6409</v>
      </c>
      <c r="B63" s="54"/>
      <c r="C63" s="54" t="s">
        <v>31</v>
      </c>
      <c r="D63" s="61">
        <f>SUM(D62)</f>
        <v>900</v>
      </c>
      <c r="E63" s="61"/>
      <c r="F63" s="39">
        <f>SUM(F62)</f>
        <v>0</v>
      </c>
      <c r="G63" s="40" t="e">
        <f t="shared" si="0"/>
        <v>#DIV/0!</v>
      </c>
      <c r="H63" s="2"/>
      <c r="I63" s="2"/>
      <c r="J63" s="2"/>
      <c r="K63" s="65"/>
      <c r="L63" s="61">
        <f>SUM(L62)</f>
        <v>0</v>
      </c>
    </row>
    <row r="64" spans="1:14" ht="24" customHeight="1" x14ac:dyDescent="0.25">
      <c r="A64" s="37"/>
      <c r="B64" s="38"/>
      <c r="C64" s="54" t="s">
        <v>162</v>
      </c>
      <c r="D64" s="39" t="e">
        <f>D24+D33+D37+D2024+D44+D46+D50+D58+D61+D63+D26+D28+D42+D40</f>
        <v>#REF!</v>
      </c>
      <c r="E64" s="39">
        <f>E24+E26++E28+E30+E33+E37+E40+E42+E44+E46+E50+E58+E61+E63</f>
        <v>12452650</v>
      </c>
      <c r="F64" s="39">
        <f>F24+F26++F28+F30+F33+F37+F40+F42+F44+F46+F50+F58+F61+F63</f>
        <v>11361105.619999999</v>
      </c>
      <c r="G64" s="40">
        <f t="shared" si="0"/>
        <v>0.91234441022593582</v>
      </c>
      <c r="H64" s="39">
        <f>H24+H26++H28+H30+H33+H37+H40+H42+H44+H46+H50+H58+H61+H63</f>
        <v>0</v>
      </c>
      <c r="I64" s="39">
        <f>I24+I26++I28+I30+I33+I37+I40+I42+I44+I46+I50+I58+I61+I63</f>
        <v>0</v>
      </c>
      <c r="J64" s="39">
        <f>J24+J26++J28+J30+J33+J37+J40+J42+J44+J46+J50+J58+J61+J63</f>
        <v>0</v>
      </c>
      <c r="K64" s="39">
        <f>K24+K26++K28+K30+K33+K37+K40+K42+K44+K46+K50+K58+K61+K63</f>
        <v>0</v>
      </c>
      <c r="L64" s="39">
        <f>L24+L26++L28+L30+L33+L37+L40+L42+L44+L46+L50+L58+L61+L63</f>
        <v>11745502</v>
      </c>
      <c r="M64" s="174"/>
      <c r="N64" s="6"/>
    </row>
    <row r="65" spans="1:14" ht="24" customHeight="1" x14ac:dyDescent="0.25">
      <c r="A65" s="41"/>
      <c r="B65" s="42"/>
      <c r="C65" s="42"/>
      <c r="D65" s="45"/>
      <c r="E65" s="45"/>
      <c r="F65" s="43"/>
      <c r="L65" s="7"/>
    </row>
    <row r="66" spans="1:14" ht="24" customHeight="1" x14ac:dyDescent="0.25">
      <c r="A66" s="46"/>
      <c r="B66" s="47"/>
      <c r="C66" s="47"/>
      <c r="D66" s="49"/>
      <c r="E66" s="49"/>
      <c r="F66" s="48"/>
      <c r="L66" s="7"/>
    </row>
    <row r="67" spans="1:14" ht="24" customHeight="1" x14ac:dyDescent="0.25">
      <c r="A67" s="50" t="s">
        <v>33</v>
      </c>
      <c r="B67" s="51"/>
      <c r="C67" s="51"/>
      <c r="D67" s="53"/>
      <c r="E67" s="53"/>
      <c r="F67" s="52"/>
      <c r="L67" s="7"/>
    </row>
    <row r="68" spans="1:14" ht="24" customHeight="1" x14ac:dyDescent="0.2">
      <c r="A68" s="26" t="s">
        <v>0</v>
      </c>
      <c r="B68" s="26" t="s">
        <v>1</v>
      </c>
      <c r="C68" s="26" t="s">
        <v>2</v>
      </c>
      <c r="D68" s="9" t="s">
        <v>164</v>
      </c>
      <c r="E68" s="71"/>
      <c r="F68" s="10" t="s">
        <v>265</v>
      </c>
      <c r="G68" s="9" t="s">
        <v>105</v>
      </c>
      <c r="H68" s="1"/>
      <c r="I68" s="1"/>
      <c r="J68" s="1"/>
      <c r="K68" s="62"/>
      <c r="L68" s="9" t="s">
        <v>170</v>
      </c>
    </row>
    <row r="69" spans="1:14" ht="24" hidden="1" customHeight="1" x14ac:dyDescent="0.25">
      <c r="A69" s="26">
        <v>2143</v>
      </c>
      <c r="B69" s="26">
        <v>5137</v>
      </c>
      <c r="C69" s="31" t="s">
        <v>60</v>
      </c>
      <c r="D69" s="9"/>
      <c r="E69" s="34"/>
      <c r="F69" s="10"/>
      <c r="G69" s="29" t="e">
        <f t="shared" ref="G69:G132" si="1">F69/E69</f>
        <v>#DIV/0!</v>
      </c>
      <c r="H69" s="1"/>
      <c r="I69" s="1"/>
      <c r="J69" s="1"/>
      <c r="K69" s="62"/>
      <c r="L69" s="137"/>
      <c r="M69" s="171" t="s">
        <v>240</v>
      </c>
    </row>
    <row r="70" spans="1:14" ht="24" hidden="1" customHeight="1" x14ac:dyDescent="0.25">
      <c r="A70" s="26">
        <v>2143</v>
      </c>
      <c r="B70" s="26">
        <v>5139</v>
      </c>
      <c r="C70" s="31" t="s">
        <v>43</v>
      </c>
      <c r="D70" s="9"/>
      <c r="E70" s="34">
        <v>10000</v>
      </c>
      <c r="F70" s="28">
        <v>4489</v>
      </c>
      <c r="G70" s="29"/>
      <c r="H70" s="1"/>
      <c r="I70" s="1"/>
      <c r="J70" s="1"/>
      <c r="K70" s="62"/>
      <c r="L70" s="67"/>
    </row>
    <row r="71" spans="1:14" ht="24" hidden="1" customHeight="1" x14ac:dyDescent="0.25">
      <c r="A71" s="38">
        <v>2143</v>
      </c>
      <c r="B71" s="38"/>
      <c r="C71" s="54" t="s">
        <v>179</v>
      </c>
      <c r="D71" s="77"/>
      <c r="E71" s="61">
        <f>SUM(E69:E70)</f>
        <v>10000</v>
      </c>
      <c r="F71" s="61">
        <f>SUM(F69:F70)</f>
        <v>4489</v>
      </c>
      <c r="G71" s="40">
        <f t="shared" si="1"/>
        <v>0.44890000000000002</v>
      </c>
      <c r="H71" s="2"/>
      <c r="I71" s="2"/>
      <c r="J71" s="2"/>
      <c r="K71" s="65"/>
      <c r="L71" s="61">
        <f>SUM(L69:L70)</f>
        <v>0</v>
      </c>
    </row>
    <row r="72" spans="1:14" ht="24" hidden="1" customHeight="1" x14ac:dyDescent="0.25">
      <c r="A72" s="26">
        <v>2212</v>
      </c>
      <c r="B72" s="26">
        <v>5139</v>
      </c>
      <c r="C72" s="26" t="s">
        <v>43</v>
      </c>
      <c r="D72" s="34">
        <v>100000</v>
      </c>
      <c r="E72" s="34">
        <v>30000</v>
      </c>
      <c r="F72" s="28">
        <v>5922</v>
      </c>
      <c r="G72" s="29">
        <f t="shared" si="1"/>
        <v>0.19739999999999999</v>
      </c>
      <c r="H72" s="4" t="s">
        <v>138</v>
      </c>
      <c r="I72" s="4"/>
      <c r="J72" s="4"/>
      <c r="K72" s="63"/>
      <c r="L72" s="30"/>
    </row>
    <row r="73" spans="1:14" ht="24" hidden="1" customHeight="1" x14ac:dyDescent="0.25">
      <c r="A73" s="27">
        <v>2212</v>
      </c>
      <c r="B73" s="26">
        <v>5169</v>
      </c>
      <c r="C73" s="26" t="s">
        <v>34</v>
      </c>
      <c r="D73" s="34">
        <v>100000</v>
      </c>
      <c r="E73" s="34">
        <v>90000</v>
      </c>
      <c r="F73" s="28">
        <v>29119</v>
      </c>
      <c r="G73" s="29">
        <f t="shared" si="1"/>
        <v>0.32354444444444447</v>
      </c>
      <c r="H73" s="4" t="s">
        <v>138</v>
      </c>
      <c r="I73" s="4"/>
      <c r="J73" s="4"/>
      <c r="K73" s="63"/>
      <c r="L73" s="30">
        <v>250000</v>
      </c>
      <c r="M73" s="171" t="s">
        <v>241</v>
      </c>
    </row>
    <row r="74" spans="1:14" ht="24" hidden="1" customHeight="1" x14ac:dyDescent="0.25">
      <c r="A74" s="35">
        <v>2212</v>
      </c>
      <c r="B74" s="31">
        <v>5171</v>
      </c>
      <c r="C74" s="31" t="s">
        <v>74</v>
      </c>
      <c r="D74" s="34">
        <v>800000</v>
      </c>
      <c r="E74" s="34">
        <v>1182040</v>
      </c>
      <c r="F74" s="32">
        <v>1078389</v>
      </c>
      <c r="G74" s="29">
        <f t="shared" si="1"/>
        <v>0.91231176609928599</v>
      </c>
      <c r="H74" s="4"/>
      <c r="I74" s="4"/>
      <c r="J74" s="4"/>
      <c r="K74" s="63"/>
      <c r="L74" s="30">
        <v>200000</v>
      </c>
      <c r="M74" t="s">
        <v>294</v>
      </c>
    </row>
    <row r="75" spans="1:14" ht="24" hidden="1" customHeight="1" x14ac:dyDescent="0.25">
      <c r="A75" s="35">
        <v>2212</v>
      </c>
      <c r="B75" s="31">
        <v>6121</v>
      </c>
      <c r="C75" s="26" t="s">
        <v>35</v>
      </c>
      <c r="D75" s="34">
        <v>0</v>
      </c>
      <c r="E75" s="34"/>
      <c r="F75" s="32"/>
      <c r="G75" s="29" t="e">
        <f t="shared" si="1"/>
        <v>#DIV/0!</v>
      </c>
      <c r="H75" s="4"/>
      <c r="I75" s="4"/>
      <c r="J75" s="4"/>
      <c r="K75" s="63"/>
      <c r="L75" s="30">
        <v>250000</v>
      </c>
      <c r="M75" s="171" t="s">
        <v>276</v>
      </c>
      <c r="N75" t="s">
        <v>295</v>
      </c>
    </row>
    <row r="76" spans="1:14" ht="24" customHeight="1" x14ac:dyDescent="0.25">
      <c r="A76" s="192">
        <v>2212</v>
      </c>
      <c r="B76" s="193"/>
      <c r="C76" s="193" t="s">
        <v>36</v>
      </c>
      <c r="D76" s="182">
        <f>SUM(D72:D75)</f>
        <v>1000000</v>
      </c>
      <c r="E76" s="182">
        <f>SUM(E72:E75)</f>
        <v>1302040</v>
      </c>
      <c r="F76" s="182">
        <f>SUM(F72:F75)</f>
        <v>1113430</v>
      </c>
      <c r="G76" s="184">
        <f t="shared" si="1"/>
        <v>0.85514269914902763</v>
      </c>
      <c r="H76" s="186"/>
      <c r="I76" s="186"/>
      <c r="J76" s="186"/>
      <c r="K76" s="187"/>
      <c r="L76" s="182">
        <f>SUM(L72:L75)</f>
        <v>700000</v>
      </c>
    </row>
    <row r="77" spans="1:14" ht="24" hidden="1" customHeight="1" x14ac:dyDescent="0.25">
      <c r="A77" s="180">
        <v>2221</v>
      </c>
      <c r="B77" s="181">
        <v>5323</v>
      </c>
      <c r="C77" s="181" t="s">
        <v>165</v>
      </c>
      <c r="D77" s="182">
        <v>76050</v>
      </c>
      <c r="E77" s="182">
        <v>80370</v>
      </c>
      <c r="F77" s="183">
        <v>80370</v>
      </c>
      <c r="G77" s="184">
        <f t="shared" si="1"/>
        <v>1</v>
      </c>
      <c r="H77" s="198"/>
      <c r="I77" s="198"/>
      <c r="J77" s="198"/>
      <c r="K77" s="199"/>
      <c r="L77" s="182">
        <v>80820</v>
      </c>
      <c r="M77" t="s">
        <v>296</v>
      </c>
    </row>
    <row r="78" spans="1:14" ht="24" customHeight="1" x14ac:dyDescent="0.25">
      <c r="A78" s="192">
        <v>2221</v>
      </c>
      <c r="B78" s="193"/>
      <c r="C78" s="193" t="s">
        <v>79</v>
      </c>
      <c r="D78" s="182">
        <f>SUM(D77:D77)</f>
        <v>76050</v>
      </c>
      <c r="E78" s="182">
        <f>SUM(E77)</f>
        <v>80370</v>
      </c>
      <c r="F78" s="182">
        <f>SUM(F77)</f>
        <v>80370</v>
      </c>
      <c r="G78" s="184">
        <f t="shared" si="1"/>
        <v>1</v>
      </c>
      <c r="H78" s="186"/>
      <c r="I78" s="186"/>
      <c r="J78" s="186"/>
      <c r="K78" s="187"/>
      <c r="L78" s="182">
        <f>SUM(L77)</f>
        <v>80820</v>
      </c>
    </row>
    <row r="79" spans="1:14" ht="24" hidden="1" customHeight="1" x14ac:dyDescent="0.25">
      <c r="A79" s="194">
        <v>2223</v>
      </c>
      <c r="B79" s="195">
        <v>5137</v>
      </c>
      <c r="C79" s="181" t="s">
        <v>60</v>
      </c>
      <c r="D79" s="201"/>
      <c r="E79" s="201"/>
      <c r="F79" s="202"/>
      <c r="G79" s="184" t="e">
        <f t="shared" si="1"/>
        <v>#DIV/0!</v>
      </c>
      <c r="H79" s="203"/>
      <c r="I79" s="203"/>
      <c r="J79" s="203"/>
      <c r="K79" s="204"/>
      <c r="L79" s="196"/>
    </row>
    <row r="80" spans="1:14" ht="24" hidden="1" customHeight="1" x14ac:dyDescent="0.25">
      <c r="A80" s="194">
        <v>2223</v>
      </c>
      <c r="B80" s="195">
        <v>5169</v>
      </c>
      <c r="C80" s="181" t="s">
        <v>34</v>
      </c>
      <c r="D80" s="201"/>
      <c r="E80" s="201"/>
      <c r="F80" s="202"/>
      <c r="G80" s="184" t="e">
        <f t="shared" si="1"/>
        <v>#DIV/0!</v>
      </c>
      <c r="H80" s="203"/>
      <c r="I80" s="203"/>
      <c r="J80" s="203"/>
      <c r="K80" s="204"/>
      <c r="L80" s="196"/>
    </row>
    <row r="81" spans="1:13" ht="24" hidden="1" customHeight="1" x14ac:dyDescent="0.25">
      <c r="A81" s="194">
        <v>2223</v>
      </c>
      <c r="B81" s="195">
        <v>5171</v>
      </c>
      <c r="C81" s="181" t="s">
        <v>74</v>
      </c>
      <c r="D81" s="201"/>
      <c r="E81" s="201"/>
      <c r="F81" s="202"/>
      <c r="G81" s="184" t="e">
        <f t="shared" si="1"/>
        <v>#DIV/0!</v>
      </c>
      <c r="H81" s="203"/>
      <c r="I81" s="203"/>
      <c r="J81" s="203"/>
      <c r="K81" s="204"/>
      <c r="L81" s="196"/>
      <c r="M81" s="171" t="s">
        <v>242</v>
      </c>
    </row>
    <row r="82" spans="1:13" ht="24" hidden="1" customHeight="1" x14ac:dyDescent="0.25">
      <c r="A82" s="192">
        <v>2223</v>
      </c>
      <c r="B82" s="193"/>
      <c r="C82" s="193" t="s">
        <v>181</v>
      </c>
      <c r="D82" s="182"/>
      <c r="E82" s="182">
        <f>SUM(E79:E81)</f>
        <v>0</v>
      </c>
      <c r="F82" s="182">
        <f>SUM(F79:F81)</f>
        <v>0</v>
      </c>
      <c r="G82" s="184" t="e">
        <f t="shared" si="1"/>
        <v>#DIV/0!</v>
      </c>
      <c r="H82" s="186"/>
      <c r="I82" s="186"/>
      <c r="J82" s="186"/>
      <c r="K82" s="187"/>
      <c r="L82" s="182">
        <f>SUM(L79:L81)</f>
        <v>0</v>
      </c>
    </row>
    <row r="83" spans="1:13" ht="24" hidden="1" customHeight="1" x14ac:dyDescent="0.25">
      <c r="A83" s="180">
        <v>2321</v>
      </c>
      <c r="B83" s="181">
        <v>5169</v>
      </c>
      <c r="C83" s="181" t="s">
        <v>34</v>
      </c>
      <c r="D83" s="205">
        <v>2000</v>
      </c>
      <c r="E83" s="205">
        <v>5000</v>
      </c>
      <c r="F83" s="183">
        <v>2975</v>
      </c>
      <c r="G83" s="184">
        <f t="shared" si="1"/>
        <v>0.59499999999999997</v>
      </c>
      <c r="H83" s="236" t="s">
        <v>127</v>
      </c>
      <c r="I83" s="236"/>
      <c r="J83" s="236"/>
      <c r="K83" s="237"/>
      <c r="L83" s="182"/>
    </row>
    <row r="84" spans="1:13" ht="24" hidden="1" customHeight="1" x14ac:dyDescent="0.25">
      <c r="A84" s="180">
        <v>2321</v>
      </c>
      <c r="B84" s="181">
        <v>5171</v>
      </c>
      <c r="C84" s="181" t="s">
        <v>74</v>
      </c>
      <c r="D84" s="205">
        <v>26000</v>
      </c>
      <c r="E84" s="205"/>
      <c r="F84" s="183"/>
      <c r="G84" s="184" t="e">
        <f t="shared" si="1"/>
        <v>#DIV/0!</v>
      </c>
      <c r="H84" s="236" t="s">
        <v>127</v>
      </c>
      <c r="I84" s="236"/>
      <c r="J84" s="236"/>
      <c r="K84" s="237"/>
      <c r="L84" s="182"/>
    </row>
    <row r="85" spans="1:13" ht="24" hidden="1" customHeight="1" x14ac:dyDescent="0.25">
      <c r="A85" s="180">
        <v>2321</v>
      </c>
      <c r="B85" s="181">
        <v>6121</v>
      </c>
      <c r="C85" s="181" t="s">
        <v>35</v>
      </c>
      <c r="D85" s="205">
        <v>6100000</v>
      </c>
      <c r="E85" s="205">
        <v>644400</v>
      </c>
      <c r="F85" s="183">
        <v>65265</v>
      </c>
      <c r="G85" s="184">
        <f t="shared" si="1"/>
        <v>0.101280260707635</v>
      </c>
      <c r="H85" s="186" t="s">
        <v>160</v>
      </c>
      <c r="I85" s="186"/>
      <c r="J85" s="186"/>
      <c r="K85" s="187"/>
      <c r="L85" s="182">
        <v>306691</v>
      </c>
      <c r="M85" s="172" t="s">
        <v>297</v>
      </c>
    </row>
    <row r="86" spans="1:13" ht="24" customHeight="1" x14ac:dyDescent="0.25">
      <c r="A86" s="192">
        <v>2321</v>
      </c>
      <c r="B86" s="193"/>
      <c r="C86" s="193" t="s">
        <v>148</v>
      </c>
      <c r="D86" s="182">
        <f>SUM(D83:D85)</f>
        <v>6128000</v>
      </c>
      <c r="E86" s="182">
        <f>SUM(E83:E85)</f>
        <v>649400</v>
      </c>
      <c r="F86" s="197">
        <f>SUM(F83:F85)</f>
        <v>68240</v>
      </c>
      <c r="G86" s="184">
        <f t="shared" si="1"/>
        <v>0.1050816137973514</v>
      </c>
      <c r="H86" s="186"/>
      <c r="I86" s="186"/>
      <c r="J86" s="186"/>
      <c r="K86" s="187"/>
      <c r="L86" s="182">
        <f>SUM(L83:L85)</f>
        <v>306691</v>
      </c>
    </row>
    <row r="87" spans="1:13" ht="24" hidden="1" customHeight="1" x14ac:dyDescent="0.2">
      <c r="A87" s="194">
        <v>3111</v>
      </c>
      <c r="B87" s="195">
        <v>5137</v>
      </c>
      <c r="C87" s="195" t="s">
        <v>60</v>
      </c>
      <c r="D87" s="201"/>
      <c r="E87" s="201">
        <v>107000</v>
      </c>
      <c r="F87" s="202">
        <v>110792</v>
      </c>
      <c r="G87" s="184">
        <f t="shared" si="1"/>
        <v>1.0354392523364486</v>
      </c>
      <c r="H87" s="203"/>
      <c r="I87" s="203"/>
      <c r="J87" s="203"/>
      <c r="K87" s="204"/>
      <c r="L87" s="201"/>
    </row>
    <row r="88" spans="1:13" ht="24" hidden="1" customHeight="1" x14ac:dyDescent="0.2">
      <c r="A88" s="194">
        <v>3111</v>
      </c>
      <c r="B88" s="195">
        <v>5171</v>
      </c>
      <c r="C88" s="195" t="s">
        <v>74</v>
      </c>
      <c r="D88" s="201"/>
      <c r="E88" s="201"/>
      <c r="F88" s="202">
        <v>1950</v>
      </c>
      <c r="G88" s="184"/>
      <c r="H88" s="203"/>
      <c r="I88" s="203"/>
      <c r="J88" s="203"/>
      <c r="K88" s="204"/>
      <c r="L88" s="201"/>
    </row>
    <row r="89" spans="1:13" ht="24" hidden="1" customHeight="1" x14ac:dyDescent="0.25">
      <c r="A89" s="180">
        <v>3111</v>
      </c>
      <c r="B89" s="181">
        <v>5331</v>
      </c>
      <c r="C89" s="181" t="s">
        <v>37</v>
      </c>
      <c r="D89" s="182">
        <v>460000</v>
      </c>
      <c r="E89" s="201">
        <v>630000</v>
      </c>
      <c r="F89" s="183">
        <v>630000</v>
      </c>
      <c r="G89" s="184">
        <f t="shared" si="1"/>
        <v>1</v>
      </c>
      <c r="H89" s="186" t="s">
        <v>160</v>
      </c>
      <c r="I89" s="186"/>
      <c r="J89" s="186"/>
      <c r="K89" s="187"/>
      <c r="L89" s="196">
        <v>630000</v>
      </c>
      <c r="M89" t="s">
        <v>298</v>
      </c>
    </row>
    <row r="90" spans="1:13" ht="24" hidden="1" customHeight="1" x14ac:dyDescent="0.25">
      <c r="A90" s="180">
        <v>3111</v>
      </c>
      <c r="B90" s="181">
        <v>5336</v>
      </c>
      <c r="C90" s="181" t="s">
        <v>195</v>
      </c>
      <c r="D90" s="182">
        <v>460000</v>
      </c>
      <c r="E90" s="201"/>
      <c r="F90" s="183"/>
      <c r="G90" s="184" t="e">
        <f t="shared" si="1"/>
        <v>#DIV/0!</v>
      </c>
      <c r="H90" s="186"/>
      <c r="I90" s="186"/>
      <c r="J90" s="186"/>
      <c r="K90" s="187"/>
      <c r="L90" s="182"/>
    </row>
    <row r="91" spans="1:13" ht="24" hidden="1" customHeight="1" x14ac:dyDescent="0.25">
      <c r="A91" s="180">
        <v>3111</v>
      </c>
      <c r="B91" s="181">
        <v>6121</v>
      </c>
      <c r="C91" s="181" t="s">
        <v>35</v>
      </c>
      <c r="D91" s="182"/>
      <c r="E91" s="201">
        <v>1040000</v>
      </c>
      <c r="F91" s="183">
        <v>39050</v>
      </c>
      <c r="G91" s="184">
        <f t="shared" si="1"/>
        <v>3.754807692307692E-2</v>
      </c>
      <c r="H91" s="186"/>
      <c r="I91" s="186"/>
      <c r="J91" s="186"/>
      <c r="K91" s="187"/>
      <c r="L91" s="182"/>
    </row>
    <row r="92" spans="1:13" ht="24" hidden="1" customHeight="1" x14ac:dyDescent="0.25">
      <c r="A92" s="180">
        <v>3111</v>
      </c>
      <c r="B92" s="181">
        <v>6122</v>
      </c>
      <c r="C92" s="181" t="s">
        <v>180</v>
      </c>
      <c r="D92" s="182"/>
      <c r="E92" s="182"/>
      <c r="F92" s="183"/>
      <c r="G92" s="184" t="e">
        <f t="shared" si="1"/>
        <v>#DIV/0!</v>
      </c>
      <c r="H92" s="186"/>
      <c r="I92" s="186"/>
      <c r="J92" s="186"/>
      <c r="K92" s="187"/>
      <c r="L92" s="182"/>
    </row>
    <row r="93" spans="1:13" ht="24" customHeight="1" x14ac:dyDescent="0.25">
      <c r="A93" s="192">
        <v>3111</v>
      </c>
      <c r="B93" s="193"/>
      <c r="C93" s="193" t="s">
        <v>38</v>
      </c>
      <c r="D93" s="182">
        <f>SUM(D90)</f>
        <v>460000</v>
      </c>
      <c r="E93" s="182">
        <f>SUM(E87:E92)</f>
        <v>1777000</v>
      </c>
      <c r="F93" s="182">
        <f>SUM(F87:F92)</f>
        <v>781792</v>
      </c>
      <c r="G93" s="184">
        <f t="shared" si="1"/>
        <v>0.43995047833427126</v>
      </c>
      <c r="H93" s="186"/>
      <c r="I93" s="186"/>
      <c r="J93" s="186"/>
      <c r="K93" s="187"/>
      <c r="L93" s="182">
        <f>SUM(L87:L91)</f>
        <v>630000</v>
      </c>
    </row>
    <row r="94" spans="1:13" ht="24" hidden="1" customHeight="1" x14ac:dyDescent="0.2">
      <c r="A94" s="194">
        <v>3113</v>
      </c>
      <c r="B94" s="195">
        <v>5137</v>
      </c>
      <c r="C94" s="195" t="s">
        <v>60</v>
      </c>
      <c r="D94" s="201"/>
      <c r="E94" s="201"/>
      <c r="F94" s="202">
        <v>3806</v>
      </c>
      <c r="G94" s="184" t="e">
        <f t="shared" si="1"/>
        <v>#DIV/0!</v>
      </c>
      <c r="H94" s="203"/>
      <c r="I94" s="203"/>
      <c r="J94" s="203"/>
      <c r="K94" s="204"/>
      <c r="L94" s="201"/>
    </row>
    <row r="95" spans="1:13" ht="24" hidden="1" customHeight="1" x14ac:dyDescent="0.2">
      <c r="A95" s="194">
        <v>3113</v>
      </c>
      <c r="B95" s="195">
        <v>5139</v>
      </c>
      <c r="C95" s="195" t="s">
        <v>43</v>
      </c>
      <c r="D95" s="201"/>
      <c r="E95" s="201">
        <v>17200</v>
      </c>
      <c r="F95" s="202">
        <v>17138</v>
      </c>
      <c r="G95" s="184">
        <f t="shared" si="1"/>
        <v>0.99639534883720926</v>
      </c>
      <c r="H95" s="203"/>
      <c r="I95" s="203"/>
      <c r="J95" s="203"/>
      <c r="K95" s="204"/>
      <c r="L95" s="201"/>
    </row>
    <row r="96" spans="1:13" ht="24" hidden="1" customHeight="1" x14ac:dyDescent="0.2">
      <c r="A96" s="194">
        <v>3113</v>
      </c>
      <c r="B96" s="195">
        <v>5169</v>
      </c>
      <c r="C96" s="195" t="s">
        <v>34</v>
      </c>
      <c r="D96" s="201"/>
      <c r="E96" s="201">
        <v>4000</v>
      </c>
      <c r="F96" s="202"/>
      <c r="G96" s="184">
        <f t="shared" si="1"/>
        <v>0</v>
      </c>
      <c r="H96" s="203"/>
      <c r="I96" s="203"/>
      <c r="J96" s="203"/>
      <c r="K96" s="204"/>
      <c r="L96" s="201"/>
    </row>
    <row r="97" spans="1:13" ht="24" hidden="1" customHeight="1" x14ac:dyDescent="0.25">
      <c r="A97" s="180">
        <v>3113</v>
      </c>
      <c r="B97" s="181">
        <v>5331</v>
      </c>
      <c r="C97" s="181" t="s">
        <v>37</v>
      </c>
      <c r="D97" s="182">
        <v>1315000</v>
      </c>
      <c r="E97" s="201">
        <v>1700000</v>
      </c>
      <c r="F97" s="183">
        <v>1500000</v>
      </c>
      <c r="G97" s="184">
        <f t="shared" si="1"/>
        <v>0.88235294117647056</v>
      </c>
      <c r="H97" s="186"/>
      <c r="I97" s="186"/>
      <c r="J97" s="186"/>
      <c r="K97" s="187"/>
      <c r="L97" s="206">
        <v>1600000</v>
      </c>
      <c r="M97" s="171" t="s">
        <v>243</v>
      </c>
    </row>
    <row r="98" spans="1:13" ht="24" hidden="1" customHeight="1" x14ac:dyDescent="0.25">
      <c r="A98" s="194">
        <v>3113</v>
      </c>
      <c r="B98" s="195">
        <v>5336</v>
      </c>
      <c r="C98" s="195" t="s">
        <v>196</v>
      </c>
      <c r="D98" s="201"/>
      <c r="E98" s="201"/>
      <c r="F98" s="202"/>
      <c r="G98" s="184" t="e">
        <f t="shared" si="1"/>
        <v>#DIV/0!</v>
      </c>
      <c r="H98" s="203"/>
      <c r="I98" s="203"/>
      <c r="J98" s="203"/>
      <c r="K98" s="204"/>
      <c r="L98" s="206"/>
    </row>
    <row r="99" spans="1:13" ht="24" hidden="1" customHeight="1" x14ac:dyDescent="0.25">
      <c r="A99" s="180">
        <v>3113</v>
      </c>
      <c r="B99" s="181">
        <v>6121</v>
      </c>
      <c r="C99" s="181" t="s">
        <v>35</v>
      </c>
      <c r="D99" s="182">
        <v>1315000</v>
      </c>
      <c r="E99" s="205">
        <v>320000</v>
      </c>
      <c r="F99" s="183">
        <v>314999</v>
      </c>
      <c r="G99" s="184">
        <f t="shared" si="1"/>
        <v>0.98437187500000001</v>
      </c>
      <c r="H99" s="186"/>
      <c r="I99" s="186"/>
      <c r="J99" s="186"/>
      <c r="K99" s="187"/>
      <c r="L99" s="206"/>
    </row>
    <row r="100" spans="1:13" ht="24" hidden="1" customHeight="1" x14ac:dyDescent="0.25">
      <c r="A100" s="180">
        <v>3113</v>
      </c>
      <c r="B100" s="181">
        <v>6122</v>
      </c>
      <c r="C100" s="181" t="s">
        <v>180</v>
      </c>
      <c r="D100" s="182"/>
      <c r="E100" s="205">
        <v>479000</v>
      </c>
      <c r="F100" s="183">
        <v>444675</v>
      </c>
      <c r="G100" s="184">
        <f t="shared" si="1"/>
        <v>0.92834029227557413</v>
      </c>
      <c r="H100" s="186"/>
      <c r="I100" s="186"/>
      <c r="J100" s="186"/>
      <c r="K100" s="187"/>
      <c r="L100" s="206"/>
    </row>
    <row r="101" spans="1:13" ht="24" customHeight="1" x14ac:dyDescent="0.25">
      <c r="A101" s="192">
        <v>3113</v>
      </c>
      <c r="B101" s="193"/>
      <c r="C101" s="193" t="s">
        <v>39</v>
      </c>
      <c r="D101" s="182">
        <f>SUM(D99)</f>
        <v>1315000</v>
      </c>
      <c r="E101" s="182">
        <f>SUM(E94:E100)</f>
        <v>2520200</v>
      </c>
      <c r="F101" s="182">
        <f>SUM(F94:F100)</f>
        <v>2280618</v>
      </c>
      <c r="G101" s="184">
        <f t="shared" si="1"/>
        <v>0.904935322593445</v>
      </c>
      <c r="H101" s="186"/>
      <c r="I101" s="186"/>
      <c r="J101" s="186"/>
      <c r="K101" s="187"/>
      <c r="L101" s="182">
        <f>SUM(L94:L100)</f>
        <v>1600000</v>
      </c>
      <c r="M101" t="s">
        <v>299</v>
      </c>
    </row>
    <row r="102" spans="1:13" ht="24" hidden="1" customHeight="1" x14ac:dyDescent="0.25">
      <c r="A102" s="180">
        <v>3314</v>
      </c>
      <c r="B102" s="181">
        <v>5021</v>
      </c>
      <c r="C102" s="181" t="s">
        <v>40</v>
      </c>
      <c r="D102" s="182">
        <v>8600</v>
      </c>
      <c r="E102" s="182">
        <v>7200</v>
      </c>
      <c r="F102" s="183">
        <v>5067</v>
      </c>
      <c r="G102" s="184">
        <f t="shared" si="1"/>
        <v>0.70374999999999999</v>
      </c>
      <c r="H102" s="186" t="s">
        <v>81</v>
      </c>
      <c r="I102" s="186"/>
      <c r="J102" s="186"/>
      <c r="K102" s="187"/>
      <c r="L102" s="182">
        <v>7200</v>
      </c>
    </row>
    <row r="103" spans="1:13" ht="24" hidden="1" customHeight="1" x14ac:dyDescent="0.25">
      <c r="A103" s="180">
        <v>3314</v>
      </c>
      <c r="B103" s="181">
        <v>5136</v>
      </c>
      <c r="C103" s="181" t="s">
        <v>41</v>
      </c>
      <c r="D103" s="182">
        <v>10000</v>
      </c>
      <c r="E103" s="182">
        <v>15000</v>
      </c>
      <c r="F103" s="183">
        <v>12137.7</v>
      </c>
      <c r="G103" s="184">
        <f t="shared" si="1"/>
        <v>0.80918000000000001</v>
      </c>
      <c r="H103" s="186" t="s">
        <v>132</v>
      </c>
      <c r="I103" s="186"/>
      <c r="J103" s="186"/>
      <c r="K103" s="187"/>
      <c r="L103" s="182">
        <v>15000</v>
      </c>
    </row>
    <row r="104" spans="1:13" ht="24" hidden="1" customHeight="1" x14ac:dyDescent="0.25">
      <c r="A104" s="180">
        <v>3314</v>
      </c>
      <c r="B104" s="181">
        <v>5139</v>
      </c>
      <c r="C104" s="181" t="s">
        <v>43</v>
      </c>
      <c r="D104" s="182">
        <v>30500</v>
      </c>
      <c r="E104" s="182"/>
      <c r="F104" s="183"/>
      <c r="G104" s="184" t="e">
        <f t="shared" si="1"/>
        <v>#DIV/0!</v>
      </c>
      <c r="H104" s="186"/>
      <c r="I104" s="186"/>
      <c r="J104" s="186"/>
      <c r="K104" s="187"/>
      <c r="L104" s="182"/>
    </row>
    <row r="105" spans="1:13" ht="24" hidden="1" customHeight="1" x14ac:dyDescent="0.25">
      <c r="A105" s="180">
        <v>3314</v>
      </c>
      <c r="B105" s="181">
        <v>5168</v>
      </c>
      <c r="C105" s="181" t="s">
        <v>260</v>
      </c>
      <c r="D105" s="182"/>
      <c r="E105" s="182"/>
      <c r="F105" s="183">
        <v>65</v>
      </c>
      <c r="G105" s="184" t="e">
        <f t="shared" si="1"/>
        <v>#DIV/0!</v>
      </c>
      <c r="H105" s="186"/>
      <c r="I105" s="186"/>
      <c r="J105" s="186"/>
      <c r="K105" s="187"/>
      <c r="L105" s="182">
        <v>5300</v>
      </c>
      <c r="M105" s="171" t="s">
        <v>250</v>
      </c>
    </row>
    <row r="106" spans="1:13" ht="24" hidden="1" customHeight="1" x14ac:dyDescent="0.25">
      <c r="A106" s="180">
        <v>3314</v>
      </c>
      <c r="B106" s="181">
        <v>5171</v>
      </c>
      <c r="C106" s="181" t="s">
        <v>74</v>
      </c>
      <c r="D106" s="182">
        <v>1600</v>
      </c>
      <c r="E106" s="182"/>
      <c r="F106" s="183"/>
      <c r="G106" s="184" t="e">
        <f t="shared" si="1"/>
        <v>#DIV/0!</v>
      </c>
      <c r="H106" s="186" t="s">
        <v>132</v>
      </c>
      <c r="I106" s="186"/>
      <c r="J106" s="186"/>
      <c r="K106" s="187"/>
      <c r="L106" s="182"/>
    </row>
    <row r="107" spans="1:13" ht="24" hidden="1" customHeight="1" x14ac:dyDescent="0.25">
      <c r="A107" s="180">
        <v>3314</v>
      </c>
      <c r="B107" s="181">
        <v>5171</v>
      </c>
      <c r="C107" s="181" t="s">
        <v>74</v>
      </c>
      <c r="D107" s="182"/>
      <c r="E107" s="182">
        <v>3000</v>
      </c>
      <c r="F107" s="183"/>
      <c r="G107" s="184">
        <f t="shared" si="1"/>
        <v>0</v>
      </c>
      <c r="H107" s="186"/>
      <c r="I107" s="186"/>
      <c r="J107" s="186"/>
      <c r="K107" s="187"/>
      <c r="L107" s="182"/>
    </row>
    <row r="108" spans="1:13" ht="24" customHeight="1" x14ac:dyDescent="0.25">
      <c r="A108" s="192">
        <v>3314</v>
      </c>
      <c r="B108" s="193"/>
      <c r="C108" s="193" t="s">
        <v>42</v>
      </c>
      <c r="D108" s="182">
        <f>SUM(D102:D106)</f>
        <v>50700</v>
      </c>
      <c r="E108" s="182">
        <f>SUM(E102:E107)</f>
        <v>25200</v>
      </c>
      <c r="F108" s="182">
        <f>SUM(F102:F107)</f>
        <v>17269.7</v>
      </c>
      <c r="G108" s="184">
        <f t="shared" si="1"/>
        <v>0.68530555555555561</v>
      </c>
      <c r="H108" s="186"/>
      <c r="I108" s="186"/>
      <c r="J108" s="186"/>
      <c r="K108" s="187"/>
      <c r="L108" s="182">
        <f>SUM(L102:L107)</f>
        <v>27500</v>
      </c>
    </row>
    <row r="109" spans="1:13" ht="24" hidden="1" customHeight="1" x14ac:dyDescent="0.25">
      <c r="A109" s="180">
        <v>3399</v>
      </c>
      <c r="B109" s="181">
        <v>5021</v>
      </c>
      <c r="C109" s="181" t="s">
        <v>40</v>
      </c>
      <c r="D109" s="182">
        <v>3300</v>
      </c>
      <c r="E109" s="182">
        <v>75600</v>
      </c>
      <c r="F109" s="183">
        <v>87758</v>
      </c>
      <c r="G109" s="184">
        <f t="shared" si="1"/>
        <v>1.1608201058201058</v>
      </c>
      <c r="H109" s="186" t="s">
        <v>90</v>
      </c>
      <c r="I109" s="186"/>
      <c r="J109" s="186"/>
      <c r="K109" s="187"/>
      <c r="L109" s="196">
        <v>70000</v>
      </c>
    </row>
    <row r="110" spans="1:13" ht="24" hidden="1" customHeight="1" x14ac:dyDescent="0.25">
      <c r="A110" s="180">
        <v>3399</v>
      </c>
      <c r="B110" s="181">
        <v>5136</v>
      </c>
      <c r="C110" s="181" t="s">
        <v>41</v>
      </c>
      <c r="D110" s="182"/>
      <c r="E110" s="182">
        <v>30000</v>
      </c>
      <c r="F110" s="183">
        <v>27405</v>
      </c>
      <c r="G110" s="184">
        <f t="shared" si="1"/>
        <v>0.91349999999999998</v>
      </c>
      <c r="H110" s="186"/>
      <c r="I110" s="186"/>
      <c r="J110" s="186"/>
      <c r="K110" s="187"/>
      <c r="L110" s="196"/>
    </row>
    <row r="111" spans="1:13" ht="24" hidden="1" customHeight="1" x14ac:dyDescent="0.25">
      <c r="A111" s="180">
        <v>3399</v>
      </c>
      <c r="B111" s="181">
        <v>5139</v>
      </c>
      <c r="C111" s="181" t="s">
        <v>43</v>
      </c>
      <c r="D111" s="182">
        <v>1600</v>
      </c>
      <c r="E111" s="182">
        <v>20000</v>
      </c>
      <c r="F111" s="183">
        <v>24628</v>
      </c>
      <c r="G111" s="184">
        <f t="shared" si="1"/>
        <v>1.2314000000000001</v>
      </c>
      <c r="H111" s="186"/>
      <c r="I111" s="186"/>
      <c r="J111" s="186"/>
      <c r="K111" s="187"/>
      <c r="L111" s="196">
        <v>20000</v>
      </c>
    </row>
    <row r="112" spans="1:13" ht="24" hidden="1" customHeight="1" x14ac:dyDescent="0.25">
      <c r="A112" s="180">
        <v>3399</v>
      </c>
      <c r="B112" s="181">
        <v>5167</v>
      </c>
      <c r="C112" s="181" t="s">
        <v>73</v>
      </c>
      <c r="D112" s="182"/>
      <c r="E112" s="182"/>
      <c r="F112" s="183">
        <v>400</v>
      </c>
      <c r="G112" s="184" t="e">
        <f t="shared" si="1"/>
        <v>#DIV/0!</v>
      </c>
      <c r="H112" s="186"/>
      <c r="I112" s="186"/>
      <c r="J112" s="186"/>
      <c r="K112" s="187"/>
      <c r="L112" s="182">
        <v>1000</v>
      </c>
      <c r="M112" s="171" t="s">
        <v>300</v>
      </c>
    </row>
    <row r="113" spans="1:14" ht="24" hidden="1" customHeight="1" x14ac:dyDescent="0.25">
      <c r="A113" s="180">
        <v>3399</v>
      </c>
      <c r="B113" s="181">
        <v>5169</v>
      </c>
      <c r="C113" s="181" t="s">
        <v>34</v>
      </c>
      <c r="D113" s="182">
        <v>42750</v>
      </c>
      <c r="E113" s="182">
        <v>250000</v>
      </c>
      <c r="F113" s="183">
        <v>169186.8</v>
      </c>
      <c r="G113" s="184">
        <f t="shared" si="1"/>
        <v>0.67674719999999999</v>
      </c>
      <c r="H113" s="186" t="s">
        <v>82</v>
      </c>
      <c r="I113" s="186"/>
      <c r="J113" s="186"/>
      <c r="K113" s="187"/>
      <c r="L113" s="196">
        <v>250000</v>
      </c>
      <c r="M113" t="s">
        <v>301</v>
      </c>
    </row>
    <row r="114" spans="1:14" ht="24" hidden="1" customHeight="1" x14ac:dyDescent="0.25">
      <c r="A114" s="180">
        <v>3399</v>
      </c>
      <c r="B114" s="181">
        <v>5173</v>
      </c>
      <c r="C114" s="181" t="s">
        <v>75</v>
      </c>
      <c r="D114" s="182"/>
      <c r="E114" s="182"/>
      <c r="F114" s="183">
        <v>564</v>
      </c>
      <c r="G114" s="184" t="e">
        <f t="shared" si="1"/>
        <v>#DIV/0!</v>
      </c>
      <c r="H114" s="186"/>
      <c r="I114" s="186"/>
      <c r="J114" s="186"/>
      <c r="K114" s="187"/>
      <c r="L114" s="196"/>
    </row>
    <row r="115" spans="1:14" ht="24" hidden="1" customHeight="1" x14ac:dyDescent="0.25">
      <c r="A115" s="180">
        <v>3399</v>
      </c>
      <c r="B115" s="181">
        <v>5175</v>
      </c>
      <c r="C115" s="181" t="s">
        <v>66</v>
      </c>
      <c r="D115" s="182">
        <v>1000</v>
      </c>
      <c r="E115" s="182">
        <v>10000</v>
      </c>
      <c r="F115" s="183">
        <v>2535</v>
      </c>
      <c r="G115" s="184">
        <f t="shared" si="1"/>
        <v>0.2535</v>
      </c>
      <c r="H115" s="186"/>
      <c r="I115" s="186"/>
      <c r="J115" s="186"/>
      <c r="K115" s="187"/>
      <c r="L115" s="182">
        <v>5000</v>
      </c>
      <c r="M115" t="s">
        <v>302</v>
      </c>
    </row>
    <row r="116" spans="1:14" ht="24" hidden="1" customHeight="1" x14ac:dyDescent="0.25">
      <c r="A116" s="180">
        <v>3399</v>
      </c>
      <c r="B116" s="181">
        <v>5194</v>
      </c>
      <c r="C116" s="181" t="s">
        <v>44</v>
      </c>
      <c r="D116" s="182">
        <v>16600</v>
      </c>
      <c r="E116" s="182">
        <v>40000</v>
      </c>
      <c r="F116" s="183">
        <v>26225</v>
      </c>
      <c r="G116" s="184">
        <f t="shared" si="1"/>
        <v>0.65562500000000001</v>
      </c>
      <c r="H116" s="186"/>
      <c r="I116" s="186"/>
      <c r="J116" s="186"/>
      <c r="K116" s="187"/>
      <c r="L116" s="196">
        <v>40000</v>
      </c>
    </row>
    <row r="117" spans="1:14" ht="24" hidden="1" customHeight="1" x14ac:dyDescent="0.25">
      <c r="A117" s="180">
        <v>3399</v>
      </c>
      <c r="B117" s="181">
        <v>5229</v>
      </c>
      <c r="C117" s="181" t="s">
        <v>106</v>
      </c>
      <c r="D117" s="182"/>
      <c r="E117" s="182"/>
      <c r="F117" s="183"/>
      <c r="G117" s="184" t="e">
        <f t="shared" si="1"/>
        <v>#DIV/0!</v>
      </c>
      <c r="H117" s="186"/>
      <c r="I117" s="186"/>
      <c r="J117" s="186"/>
      <c r="K117" s="187"/>
      <c r="L117" s="207"/>
    </row>
    <row r="118" spans="1:14" ht="24" hidden="1" customHeight="1" x14ac:dyDescent="0.25">
      <c r="A118" s="180">
        <v>3399</v>
      </c>
      <c r="B118" s="181">
        <v>6122</v>
      </c>
      <c r="C118" s="181" t="s">
        <v>180</v>
      </c>
      <c r="D118" s="182"/>
      <c r="E118" s="182"/>
      <c r="F118" s="183"/>
      <c r="G118" s="184" t="e">
        <f t="shared" si="1"/>
        <v>#DIV/0!</v>
      </c>
      <c r="H118" s="186"/>
      <c r="I118" s="186"/>
      <c r="J118" s="186"/>
      <c r="K118" s="187"/>
      <c r="L118" s="196"/>
      <c r="M118" s="171" t="s">
        <v>239</v>
      </c>
    </row>
    <row r="119" spans="1:14" s="130" customFormat="1" ht="24" customHeight="1" x14ac:dyDescent="0.25">
      <c r="A119" s="192">
        <v>3399</v>
      </c>
      <c r="B119" s="193"/>
      <c r="C119" s="193" t="s">
        <v>45</v>
      </c>
      <c r="D119" s="182">
        <f>SUM(D109:D116)</f>
        <v>65250</v>
      </c>
      <c r="E119" s="182">
        <f>SUM(E109:E116)</f>
        <v>425600</v>
      </c>
      <c r="F119" s="182">
        <f>SUM(F109:F118)</f>
        <v>338701.8</v>
      </c>
      <c r="G119" s="184">
        <f t="shared" si="1"/>
        <v>0.79582189849624052</v>
      </c>
      <c r="H119" s="186"/>
      <c r="I119" s="186"/>
      <c r="J119" s="186"/>
      <c r="K119" s="187"/>
      <c r="L119" s="182">
        <f>SUM(L109:L118)</f>
        <v>386000</v>
      </c>
      <c r="M119" s="175"/>
    </row>
    <row r="120" spans="1:14" s="135" customFormat="1" ht="24" hidden="1" customHeight="1" x14ac:dyDescent="0.25">
      <c r="A120" s="180">
        <v>3419</v>
      </c>
      <c r="B120" s="181">
        <v>5169</v>
      </c>
      <c r="C120" s="181" t="s">
        <v>34</v>
      </c>
      <c r="D120" s="182"/>
      <c r="E120" s="182">
        <v>30000</v>
      </c>
      <c r="F120" s="183"/>
      <c r="G120" s="184">
        <f t="shared" si="1"/>
        <v>0</v>
      </c>
      <c r="H120" s="186"/>
      <c r="I120" s="186"/>
      <c r="J120" s="186"/>
      <c r="K120" s="187"/>
      <c r="L120" s="196">
        <v>30000</v>
      </c>
      <c r="M120" s="176"/>
    </row>
    <row r="121" spans="1:14" ht="24" hidden="1" customHeight="1" x14ac:dyDescent="0.25">
      <c r="A121" s="208">
        <v>3419</v>
      </c>
      <c r="B121" s="209">
        <v>5229</v>
      </c>
      <c r="C121" s="209" t="s">
        <v>106</v>
      </c>
      <c r="D121" s="210">
        <v>50000</v>
      </c>
      <c r="E121" s="210">
        <v>70000</v>
      </c>
      <c r="F121" s="211">
        <v>5000</v>
      </c>
      <c r="G121" s="184">
        <f t="shared" si="1"/>
        <v>7.1428571428571425E-2</v>
      </c>
      <c r="H121" s="212"/>
      <c r="I121" s="212"/>
      <c r="J121" s="212"/>
      <c r="K121" s="213"/>
      <c r="L121" s="214">
        <v>50000</v>
      </c>
    </row>
    <row r="122" spans="1:14" ht="24" hidden="1" customHeight="1" x14ac:dyDescent="0.25">
      <c r="A122" s="208">
        <v>3419</v>
      </c>
      <c r="B122" s="209">
        <v>6122</v>
      </c>
      <c r="C122" s="209" t="s">
        <v>180</v>
      </c>
      <c r="D122" s="210"/>
      <c r="E122" s="210"/>
      <c r="F122" s="211"/>
      <c r="G122" s="184" t="e">
        <f t="shared" si="1"/>
        <v>#DIV/0!</v>
      </c>
      <c r="H122" s="212"/>
      <c r="I122" s="212"/>
      <c r="J122" s="212"/>
      <c r="K122" s="213"/>
      <c r="L122" s="214"/>
    </row>
    <row r="123" spans="1:14" ht="24" customHeight="1" x14ac:dyDescent="0.25">
      <c r="A123" s="192">
        <v>3419</v>
      </c>
      <c r="B123" s="193"/>
      <c r="C123" s="193" t="s">
        <v>46</v>
      </c>
      <c r="D123" s="182">
        <f>SUM(D121:D121)</f>
        <v>50000</v>
      </c>
      <c r="E123" s="182">
        <f>SUM(E120:E122)</f>
        <v>100000</v>
      </c>
      <c r="F123" s="182">
        <f>SUM(F120:F122)</f>
        <v>5000</v>
      </c>
      <c r="G123" s="184">
        <f t="shared" si="1"/>
        <v>0.05</v>
      </c>
      <c r="H123" s="186"/>
      <c r="I123" s="186"/>
      <c r="J123" s="186"/>
      <c r="K123" s="187"/>
      <c r="L123" s="182">
        <f>SUM(L120:L122)</f>
        <v>80000</v>
      </c>
    </row>
    <row r="124" spans="1:14" ht="24" hidden="1" customHeight="1" x14ac:dyDescent="0.25">
      <c r="A124" s="194">
        <v>3421</v>
      </c>
      <c r="B124" s="195">
        <v>6122</v>
      </c>
      <c r="C124" s="195" t="s">
        <v>180</v>
      </c>
      <c r="D124" s="201"/>
      <c r="E124" s="201">
        <v>358000</v>
      </c>
      <c r="F124" s="202"/>
      <c r="G124" s="184">
        <f t="shared" si="1"/>
        <v>0</v>
      </c>
      <c r="H124" s="203"/>
      <c r="I124" s="203"/>
      <c r="J124" s="203"/>
      <c r="K124" s="204"/>
      <c r="L124" s="182"/>
      <c r="M124" s="171" t="s">
        <v>281</v>
      </c>
    </row>
    <row r="125" spans="1:14" ht="21.75" hidden="1" customHeight="1" x14ac:dyDescent="0.25">
      <c r="A125" s="192">
        <v>3421</v>
      </c>
      <c r="B125" s="193"/>
      <c r="C125" s="193" t="s">
        <v>238</v>
      </c>
      <c r="D125" s="182"/>
      <c r="E125" s="182">
        <f>SUM(E124)</f>
        <v>358000</v>
      </c>
      <c r="F125" s="182">
        <f>SUM(F124)</f>
        <v>0</v>
      </c>
      <c r="G125" s="184">
        <f t="shared" si="1"/>
        <v>0</v>
      </c>
      <c r="H125" s="186"/>
      <c r="I125" s="186"/>
      <c r="J125" s="186"/>
      <c r="K125" s="187"/>
      <c r="L125" s="182">
        <f>SUM(L124)</f>
        <v>0</v>
      </c>
    </row>
    <row r="126" spans="1:14" ht="24" hidden="1" customHeight="1" x14ac:dyDescent="0.25">
      <c r="A126" s="180">
        <v>3612</v>
      </c>
      <c r="B126" s="181">
        <v>5021</v>
      </c>
      <c r="C126" s="181" t="s">
        <v>40</v>
      </c>
      <c r="D126" s="182">
        <v>18000</v>
      </c>
      <c r="E126" s="182">
        <v>22000</v>
      </c>
      <c r="F126" s="183">
        <v>14805</v>
      </c>
      <c r="G126" s="184">
        <f t="shared" si="1"/>
        <v>0.67295454545454547</v>
      </c>
      <c r="H126" s="186" t="s">
        <v>133</v>
      </c>
      <c r="I126" s="186"/>
      <c r="J126" s="186"/>
      <c r="K126" s="187"/>
      <c r="L126" s="182">
        <v>22000</v>
      </c>
      <c r="M126" s="171" t="s">
        <v>275</v>
      </c>
      <c r="N126" s="171"/>
    </row>
    <row r="127" spans="1:14" ht="24" hidden="1" customHeight="1" x14ac:dyDescent="0.25">
      <c r="A127" s="180">
        <v>3612</v>
      </c>
      <c r="B127" s="181">
        <v>5137</v>
      </c>
      <c r="C127" s="181" t="s">
        <v>60</v>
      </c>
      <c r="D127" s="182">
        <v>0</v>
      </c>
      <c r="E127" s="182"/>
      <c r="F127" s="183">
        <v>2876</v>
      </c>
      <c r="G127" s="184" t="e">
        <f t="shared" si="1"/>
        <v>#DIV/0!</v>
      </c>
      <c r="H127" s="186"/>
      <c r="I127" s="186"/>
      <c r="J127" s="186"/>
      <c r="K127" s="187"/>
      <c r="L127" s="182"/>
    </row>
    <row r="128" spans="1:14" ht="24" hidden="1" customHeight="1" x14ac:dyDescent="0.25">
      <c r="A128" s="180">
        <v>3612</v>
      </c>
      <c r="B128" s="181">
        <v>5139</v>
      </c>
      <c r="C128" s="181" t="s">
        <v>43</v>
      </c>
      <c r="D128" s="182">
        <v>10000</v>
      </c>
      <c r="E128" s="182"/>
      <c r="F128" s="183">
        <v>10734</v>
      </c>
      <c r="G128" s="184" t="e">
        <f t="shared" si="1"/>
        <v>#DIV/0!</v>
      </c>
      <c r="H128" s="186"/>
      <c r="I128" s="186"/>
      <c r="J128" s="186"/>
      <c r="K128" s="187"/>
      <c r="L128" s="182">
        <v>5000</v>
      </c>
      <c r="M128" t="s">
        <v>303</v>
      </c>
    </row>
    <row r="129" spans="1:14" ht="24" hidden="1" customHeight="1" x14ac:dyDescent="0.25">
      <c r="A129" s="180">
        <v>3612</v>
      </c>
      <c r="B129" s="181">
        <v>5151</v>
      </c>
      <c r="C129" s="181" t="s">
        <v>61</v>
      </c>
      <c r="D129" s="182">
        <v>1000</v>
      </c>
      <c r="E129" s="182"/>
      <c r="F129" s="183"/>
      <c r="G129" s="184" t="e">
        <f t="shared" si="1"/>
        <v>#DIV/0!</v>
      </c>
      <c r="H129" s="186"/>
      <c r="I129" s="186"/>
      <c r="J129" s="186"/>
      <c r="K129" s="187"/>
      <c r="L129" s="182"/>
    </row>
    <row r="130" spans="1:14" ht="24" hidden="1" customHeight="1" x14ac:dyDescent="0.25">
      <c r="A130" s="180">
        <v>3612</v>
      </c>
      <c r="B130" s="181">
        <v>5153</v>
      </c>
      <c r="C130" s="181" t="s">
        <v>48</v>
      </c>
      <c r="D130" s="182">
        <v>148000</v>
      </c>
      <c r="E130" s="182">
        <v>147000</v>
      </c>
      <c r="F130" s="183">
        <v>101920.57</v>
      </c>
      <c r="G130" s="184">
        <f t="shared" si="1"/>
        <v>0.69333721088435374</v>
      </c>
      <c r="H130" s="186"/>
      <c r="I130" s="186"/>
      <c r="J130" s="186"/>
      <c r="K130" s="187"/>
      <c r="L130" s="182">
        <v>147000</v>
      </c>
    </row>
    <row r="131" spans="1:14" ht="24" hidden="1" customHeight="1" x14ac:dyDescent="0.25">
      <c r="A131" s="180">
        <v>3612</v>
      </c>
      <c r="B131" s="181">
        <v>5154</v>
      </c>
      <c r="C131" s="181" t="s">
        <v>49</v>
      </c>
      <c r="D131" s="182">
        <v>15000</v>
      </c>
      <c r="E131" s="182">
        <v>17000</v>
      </c>
      <c r="F131" s="183">
        <v>8832.84</v>
      </c>
      <c r="G131" s="184">
        <f t="shared" si="1"/>
        <v>0.51957882352941176</v>
      </c>
      <c r="H131" s="186"/>
      <c r="I131" s="186"/>
      <c r="J131" s="186"/>
      <c r="K131" s="187"/>
      <c r="L131" s="182">
        <v>12000</v>
      </c>
    </row>
    <row r="132" spans="1:14" ht="24" hidden="1" customHeight="1" x14ac:dyDescent="0.25">
      <c r="A132" s="180">
        <v>3612</v>
      </c>
      <c r="B132" s="181">
        <v>5156</v>
      </c>
      <c r="C132" s="181" t="s">
        <v>50</v>
      </c>
      <c r="D132" s="182"/>
      <c r="E132" s="182">
        <v>2000</v>
      </c>
      <c r="F132" s="183"/>
      <c r="G132" s="184">
        <f t="shared" si="1"/>
        <v>0</v>
      </c>
      <c r="H132" s="186"/>
      <c r="I132" s="186"/>
      <c r="J132" s="186"/>
      <c r="K132" s="187"/>
      <c r="L132" s="182">
        <v>2000</v>
      </c>
      <c r="M132" s="171" t="s">
        <v>251</v>
      </c>
    </row>
    <row r="133" spans="1:14" ht="24" hidden="1" customHeight="1" x14ac:dyDescent="0.25">
      <c r="A133" s="180">
        <v>3612</v>
      </c>
      <c r="B133" s="181">
        <v>5169</v>
      </c>
      <c r="C133" s="181" t="s">
        <v>34</v>
      </c>
      <c r="D133" s="182">
        <v>20000</v>
      </c>
      <c r="E133" s="182">
        <v>47000</v>
      </c>
      <c r="F133" s="183">
        <v>24054.1</v>
      </c>
      <c r="G133" s="184">
        <f t="shared" ref="G133:G196" si="2">F133/E133</f>
        <v>0.51178936170212763</v>
      </c>
      <c r="H133" s="186"/>
      <c r="I133" s="186"/>
      <c r="J133" s="186"/>
      <c r="K133" s="187"/>
      <c r="L133" s="182">
        <v>30000</v>
      </c>
      <c r="M133" s="171" t="s">
        <v>252</v>
      </c>
      <c r="N133" t="s">
        <v>304</v>
      </c>
    </row>
    <row r="134" spans="1:14" ht="24" hidden="1" customHeight="1" x14ac:dyDescent="0.25">
      <c r="A134" s="180">
        <v>3612</v>
      </c>
      <c r="B134" s="181">
        <v>5171</v>
      </c>
      <c r="C134" s="181" t="s">
        <v>74</v>
      </c>
      <c r="D134" s="182">
        <v>200000</v>
      </c>
      <c r="E134" s="182">
        <v>50000</v>
      </c>
      <c r="F134" s="183">
        <v>87916</v>
      </c>
      <c r="G134" s="184">
        <f t="shared" si="2"/>
        <v>1.7583200000000001</v>
      </c>
      <c r="H134" s="186" t="s">
        <v>157</v>
      </c>
      <c r="I134" s="186"/>
      <c r="J134" s="186"/>
      <c r="K134" s="187"/>
      <c r="L134" s="182">
        <v>70000</v>
      </c>
    </row>
    <row r="135" spans="1:14" ht="24" customHeight="1" x14ac:dyDescent="0.25">
      <c r="A135" s="192">
        <v>3612</v>
      </c>
      <c r="B135" s="193"/>
      <c r="C135" s="193" t="s">
        <v>18</v>
      </c>
      <c r="D135" s="182">
        <f>SUM(D126:D134)</f>
        <v>412000</v>
      </c>
      <c r="E135" s="182">
        <f>SUM(E126:E134)</f>
        <v>285000</v>
      </c>
      <c r="F135" s="182">
        <f>SUM(F126:F134)</f>
        <v>251138.51</v>
      </c>
      <c r="G135" s="184">
        <f t="shared" si="2"/>
        <v>0.88118775438596497</v>
      </c>
      <c r="H135" s="186"/>
      <c r="I135" s="186"/>
      <c r="J135" s="186"/>
      <c r="K135" s="187"/>
      <c r="L135" s="182">
        <f>SUM(L126:L134)</f>
        <v>288000</v>
      </c>
    </row>
    <row r="136" spans="1:14" ht="24" hidden="1" customHeight="1" x14ac:dyDescent="0.25">
      <c r="A136" s="180">
        <v>3613</v>
      </c>
      <c r="B136" s="181">
        <v>5151</v>
      </c>
      <c r="C136" s="181" t="s">
        <v>61</v>
      </c>
      <c r="D136" s="182">
        <v>550</v>
      </c>
      <c r="E136" s="182"/>
      <c r="F136" s="183"/>
      <c r="G136" s="184" t="e">
        <f t="shared" si="2"/>
        <v>#DIV/0!</v>
      </c>
      <c r="H136" s="186"/>
      <c r="I136" s="186"/>
      <c r="J136" s="186"/>
      <c r="K136" s="187"/>
      <c r="L136" s="182"/>
    </row>
    <row r="137" spans="1:14" ht="24" hidden="1" customHeight="1" x14ac:dyDescent="0.25">
      <c r="A137" s="180">
        <v>3613</v>
      </c>
      <c r="B137" s="181">
        <v>5153</v>
      </c>
      <c r="C137" s="181" t="s">
        <v>70</v>
      </c>
      <c r="D137" s="182"/>
      <c r="E137" s="182">
        <v>100000</v>
      </c>
      <c r="F137" s="183">
        <v>64088</v>
      </c>
      <c r="G137" s="184"/>
      <c r="H137" s="187"/>
      <c r="I137" s="215"/>
      <c r="J137" s="186"/>
      <c r="K137" s="187"/>
      <c r="L137" s="182">
        <v>100000</v>
      </c>
      <c r="M137" t="s">
        <v>305</v>
      </c>
    </row>
    <row r="138" spans="1:14" ht="24" hidden="1" customHeight="1" x14ac:dyDescent="0.25">
      <c r="A138" s="180">
        <v>3613</v>
      </c>
      <c r="B138" s="181">
        <v>5154</v>
      </c>
      <c r="C138" s="181" t="s">
        <v>49</v>
      </c>
      <c r="D138" s="182"/>
      <c r="E138" s="182"/>
      <c r="F138" s="183"/>
      <c r="G138" s="184" t="e">
        <f t="shared" si="2"/>
        <v>#DIV/0!</v>
      </c>
      <c r="H138" s="187"/>
      <c r="I138" s="215"/>
      <c r="J138" s="186"/>
      <c r="K138" s="187"/>
      <c r="L138" s="182"/>
    </row>
    <row r="139" spans="1:14" ht="24" hidden="1" customHeight="1" x14ac:dyDescent="0.25">
      <c r="A139" s="180">
        <v>3613</v>
      </c>
      <c r="B139" s="181">
        <v>5169</v>
      </c>
      <c r="C139" s="181" t="s">
        <v>34</v>
      </c>
      <c r="D139" s="182"/>
      <c r="E139" s="182"/>
      <c r="F139" s="183"/>
      <c r="G139" s="184" t="e">
        <f t="shared" si="2"/>
        <v>#DIV/0!</v>
      </c>
      <c r="H139" s="187"/>
      <c r="I139" s="215"/>
      <c r="J139" s="186"/>
      <c r="K139" s="187"/>
      <c r="L139" s="182"/>
    </row>
    <row r="140" spans="1:14" ht="24" hidden="1" customHeight="1" x14ac:dyDescent="0.25">
      <c r="A140" s="180">
        <v>3613</v>
      </c>
      <c r="B140" s="181">
        <v>5171</v>
      </c>
      <c r="C140" s="181" t="s">
        <v>52</v>
      </c>
      <c r="D140" s="182">
        <v>20450</v>
      </c>
      <c r="E140" s="182"/>
      <c r="F140" s="183">
        <v>8445</v>
      </c>
      <c r="G140" s="184" t="e">
        <f t="shared" si="2"/>
        <v>#DIV/0!</v>
      </c>
      <c r="H140" s="238" t="s">
        <v>131</v>
      </c>
      <c r="I140" s="239"/>
      <c r="J140" s="216"/>
      <c r="K140" s="217"/>
      <c r="L140" s="182"/>
      <c r="M140" s="171" t="s">
        <v>237</v>
      </c>
    </row>
    <row r="141" spans="1:14" ht="24" hidden="1" customHeight="1" x14ac:dyDescent="0.25">
      <c r="A141" s="180">
        <v>3613</v>
      </c>
      <c r="B141" s="181">
        <v>6119</v>
      </c>
      <c r="C141" s="181" t="s">
        <v>112</v>
      </c>
      <c r="D141" s="182">
        <v>0</v>
      </c>
      <c r="E141" s="182"/>
      <c r="F141" s="183"/>
      <c r="G141" s="184" t="e">
        <f t="shared" si="2"/>
        <v>#DIV/0!</v>
      </c>
      <c r="H141" s="218"/>
      <c r="I141" s="216"/>
      <c r="J141" s="216"/>
      <c r="K141" s="217"/>
      <c r="L141" s="182"/>
    </row>
    <row r="142" spans="1:14" ht="24" hidden="1" customHeight="1" x14ac:dyDescent="0.25">
      <c r="A142" s="180">
        <v>3613</v>
      </c>
      <c r="B142" s="181">
        <v>6121</v>
      </c>
      <c r="C142" s="181" t="s">
        <v>35</v>
      </c>
      <c r="D142" s="182"/>
      <c r="E142" s="182"/>
      <c r="F142" s="183"/>
      <c r="G142" s="184"/>
      <c r="H142" s="218"/>
      <c r="I142" s="216"/>
      <c r="J142" s="216"/>
      <c r="K142" s="217"/>
      <c r="L142" s="182">
        <v>800000</v>
      </c>
      <c r="M142" s="171" t="s">
        <v>280</v>
      </c>
      <c r="N142" t="s">
        <v>306</v>
      </c>
    </row>
    <row r="143" spans="1:14" ht="24" customHeight="1" x14ac:dyDescent="0.25">
      <c r="A143" s="192">
        <v>3613</v>
      </c>
      <c r="B143" s="193"/>
      <c r="C143" s="193" t="s">
        <v>21</v>
      </c>
      <c r="D143" s="182">
        <f>SUM(D136:D141)</f>
        <v>21000</v>
      </c>
      <c r="E143" s="182">
        <f>SUM(E136:E141)</f>
        <v>100000</v>
      </c>
      <c r="F143" s="182">
        <f>SUM(F136:F141)</f>
        <v>72533</v>
      </c>
      <c r="G143" s="184">
        <f t="shared" si="2"/>
        <v>0.72533000000000003</v>
      </c>
      <c r="H143" s="186"/>
      <c r="I143" s="186"/>
      <c r="J143" s="186"/>
      <c r="K143" s="187"/>
      <c r="L143" s="182">
        <f>SUM(L136:L142)</f>
        <v>900000</v>
      </c>
    </row>
    <row r="144" spans="1:14" ht="24" hidden="1" customHeight="1" x14ac:dyDescent="0.25">
      <c r="A144" s="180">
        <v>3631</v>
      </c>
      <c r="B144" s="181">
        <v>5137</v>
      </c>
      <c r="C144" s="181" t="s">
        <v>60</v>
      </c>
      <c r="D144" s="205"/>
      <c r="E144" s="205"/>
      <c r="F144" s="205">
        <v>26630</v>
      </c>
      <c r="G144" s="184"/>
      <c r="H144" s="219"/>
      <c r="I144" s="219"/>
      <c r="J144" s="219"/>
      <c r="K144" s="220"/>
      <c r="L144" s="182"/>
    </row>
    <row r="145" spans="1:13" ht="24" hidden="1" customHeight="1" x14ac:dyDescent="0.25">
      <c r="A145" s="180">
        <v>3631</v>
      </c>
      <c r="B145" s="181">
        <v>5154</v>
      </c>
      <c r="C145" s="181" t="s">
        <v>49</v>
      </c>
      <c r="D145" s="182">
        <v>147600</v>
      </c>
      <c r="E145" s="182">
        <v>280000</v>
      </c>
      <c r="F145" s="183">
        <v>179128.76</v>
      </c>
      <c r="G145" s="184">
        <f t="shared" si="2"/>
        <v>0.63974557142857147</v>
      </c>
      <c r="H145" s="186"/>
      <c r="I145" s="186"/>
      <c r="J145" s="186"/>
      <c r="K145" s="187"/>
      <c r="L145" s="182">
        <v>250000</v>
      </c>
    </row>
    <row r="146" spans="1:13" ht="24" hidden="1" customHeight="1" x14ac:dyDescent="0.25">
      <c r="A146" s="180">
        <v>3631</v>
      </c>
      <c r="B146" s="181">
        <v>5169</v>
      </c>
      <c r="C146" s="181" t="s">
        <v>34</v>
      </c>
      <c r="D146" s="182"/>
      <c r="E146" s="182"/>
      <c r="F146" s="183"/>
      <c r="G146" s="184" t="e">
        <f t="shared" si="2"/>
        <v>#DIV/0!</v>
      </c>
      <c r="H146" s="186"/>
      <c r="I146" s="186"/>
      <c r="J146" s="186"/>
      <c r="K146" s="187"/>
      <c r="L146" s="182"/>
    </row>
    <row r="147" spans="1:13" ht="24" hidden="1" customHeight="1" x14ac:dyDescent="0.25">
      <c r="A147" s="180">
        <v>3631</v>
      </c>
      <c r="B147" s="181">
        <v>5171</v>
      </c>
      <c r="C147" s="181" t="s">
        <v>52</v>
      </c>
      <c r="D147" s="182">
        <v>50000</v>
      </c>
      <c r="E147" s="182">
        <v>200000</v>
      </c>
      <c r="F147" s="183">
        <v>129129</v>
      </c>
      <c r="G147" s="184">
        <f t="shared" si="2"/>
        <v>0.64564500000000002</v>
      </c>
      <c r="H147" s="186"/>
      <c r="I147" s="186"/>
      <c r="J147" s="186"/>
      <c r="K147" s="187"/>
      <c r="L147" s="182">
        <v>400000</v>
      </c>
      <c r="M147" t="s">
        <v>307</v>
      </c>
    </row>
    <row r="148" spans="1:13" ht="24" hidden="1" customHeight="1" x14ac:dyDescent="0.25">
      <c r="A148" s="180">
        <v>3631</v>
      </c>
      <c r="B148" s="181">
        <v>6121</v>
      </c>
      <c r="C148" s="181" t="s">
        <v>35</v>
      </c>
      <c r="D148" s="182"/>
      <c r="E148" s="182"/>
      <c r="F148" s="183"/>
      <c r="G148" s="184" t="e">
        <f t="shared" si="2"/>
        <v>#DIV/0!</v>
      </c>
      <c r="H148" s="186"/>
      <c r="I148" s="186"/>
      <c r="J148" s="186"/>
      <c r="K148" s="187"/>
      <c r="L148" s="182"/>
    </row>
    <row r="149" spans="1:13" ht="24" customHeight="1" x14ac:dyDescent="0.25">
      <c r="A149" s="193">
        <v>3631</v>
      </c>
      <c r="B149" s="193"/>
      <c r="C149" s="193" t="s">
        <v>53</v>
      </c>
      <c r="D149" s="182">
        <f>SUM(D145:D147)</f>
        <v>197600</v>
      </c>
      <c r="E149" s="182">
        <f>SUM(E144:E148)</f>
        <v>480000</v>
      </c>
      <c r="F149" s="182">
        <f>SUM(F144:F148)</f>
        <v>334887.76</v>
      </c>
      <c r="G149" s="184">
        <f t="shared" si="2"/>
        <v>0.69768283333333336</v>
      </c>
      <c r="H149" s="186"/>
      <c r="I149" s="186"/>
      <c r="J149" s="186"/>
      <c r="K149" s="187"/>
      <c r="L149" s="182">
        <f>SUM(L144:L148)</f>
        <v>650000</v>
      </c>
    </row>
    <row r="150" spans="1:13" ht="24" hidden="1" customHeight="1" x14ac:dyDescent="0.2">
      <c r="A150" s="181">
        <v>3632</v>
      </c>
      <c r="B150" s="181">
        <v>5137</v>
      </c>
      <c r="C150" s="181" t="s">
        <v>60</v>
      </c>
      <c r="D150" s="205">
        <v>7000</v>
      </c>
      <c r="E150" s="205"/>
      <c r="F150" s="183"/>
      <c r="G150" s="184" t="e">
        <f t="shared" si="2"/>
        <v>#DIV/0!</v>
      </c>
      <c r="H150" s="221" t="s">
        <v>153</v>
      </c>
      <c r="I150" s="221"/>
      <c r="J150" s="221"/>
      <c r="K150" s="222"/>
      <c r="L150" s="205"/>
    </row>
    <row r="151" spans="1:13" ht="24" hidden="1" customHeight="1" x14ac:dyDescent="0.2">
      <c r="A151" s="181">
        <v>3632</v>
      </c>
      <c r="B151" s="181">
        <v>5169</v>
      </c>
      <c r="C151" s="181" t="s">
        <v>34</v>
      </c>
      <c r="D151" s="205">
        <v>150000</v>
      </c>
      <c r="E151" s="205"/>
      <c r="F151" s="183"/>
      <c r="G151" s="184" t="e">
        <f t="shared" si="2"/>
        <v>#DIV/0!</v>
      </c>
      <c r="H151" s="221" t="s">
        <v>153</v>
      </c>
      <c r="I151" s="221"/>
      <c r="J151" s="221"/>
      <c r="K151" s="222"/>
      <c r="L151" s="205"/>
    </row>
    <row r="152" spans="1:13" ht="24" hidden="1" customHeight="1" x14ac:dyDescent="0.25">
      <c r="A152" s="181">
        <v>3632</v>
      </c>
      <c r="B152" s="181">
        <v>5171</v>
      </c>
      <c r="C152" s="181" t="s">
        <v>74</v>
      </c>
      <c r="D152" s="182">
        <v>50000</v>
      </c>
      <c r="E152" s="182"/>
      <c r="F152" s="183"/>
      <c r="G152" s="184" t="e">
        <f t="shared" si="2"/>
        <v>#DIV/0!</v>
      </c>
      <c r="H152" s="186" t="s">
        <v>159</v>
      </c>
      <c r="I152" s="186"/>
      <c r="J152" s="186"/>
      <c r="K152" s="187"/>
      <c r="L152" s="182"/>
    </row>
    <row r="153" spans="1:13" ht="24" hidden="1" customHeight="1" x14ac:dyDescent="0.25">
      <c r="A153" s="181">
        <v>3632</v>
      </c>
      <c r="B153" s="181">
        <v>6121</v>
      </c>
      <c r="C153" s="181" t="s">
        <v>35</v>
      </c>
      <c r="D153" s="182"/>
      <c r="E153" s="182"/>
      <c r="F153" s="183"/>
      <c r="G153" s="184" t="e">
        <f t="shared" si="2"/>
        <v>#DIV/0!</v>
      </c>
      <c r="H153" s="186" t="s">
        <v>153</v>
      </c>
      <c r="I153" s="186"/>
      <c r="J153" s="186"/>
      <c r="K153" s="187"/>
      <c r="L153" s="182"/>
    </row>
    <row r="154" spans="1:13" ht="24" hidden="1" customHeight="1" x14ac:dyDescent="0.25">
      <c r="A154" s="193">
        <v>3632</v>
      </c>
      <c r="B154" s="193"/>
      <c r="C154" s="193" t="s">
        <v>22</v>
      </c>
      <c r="D154" s="182">
        <f>SUM(D150:D153)</f>
        <v>207000</v>
      </c>
      <c r="E154" s="182">
        <f>SUM(E150:E153)</f>
        <v>0</v>
      </c>
      <c r="F154" s="197">
        <f>SUM(F150:F153)</f>
        <v>0</v>
      </c>
      <c r="G154" s="184" t="e">
        <f t="shared" si="2"/>
        <v>#DIV/0!</v>
      </c>
      <c r="H154" s="186"/>
      <c r="I154" s="186"/>
      <c r="J154" s="186"/>
      <c r="K154" s="187"/>
      <c r="L154" s="182">
        <f>SUM(L150:L153)</f>
        <v>0</v>
      </c>
    </row>
    <row r="155" spans="1:13" ht="24" hidden="1" customHeight="1" x14ac:dyDescent="0.25">
      <c r="A155" s="181">
        <v>3635</v>
      </c>
      <c r="B155" s="181">
        <v>5139</v>
      </c>
      <c r="C155" s="181" t="s">
        <v>43</v>
      </c>
      <c r="D155" s="205"/>
      <c r="E155" s="205">
        <v>100000</v>
      </c>
      <c r="F155" s="205">
        <v>99340</v>
      </c>
      <c r="G155" s="184">
        <f t="shared" si="2"/>
        <v>0.99339999999999995</v>
      </c>
      <c r="H155" s="219"/>
      <c r="I155" s="219"/>
      <c r="J155" s="219"/>
      <c r="K155" s="220"/>
      <c r="L155" s="182"/>
    </row>
    <row r="156" spans="1:13" ht="24" hidden="1" customHeight="1" x14ac:dyDescent="0.25">
      <c r="A156" s="181">
        <v>3635</v>
      </c>
      <c r="B156" s="181">
        <v>6119</v>
      </c>
      <c r="C156" s="181" t="s">
        <v>87</v>
      </c>
      <c r="D156" s="182">
        <v>287700</v>
      </c>
      <c r="E156" s="182">
        <v>0</v>
      </c>
      <c r="F156" s="183"/>
      <c r="G156" s="184" t="e">
        <f t="shared" si="2"/>
        <v>#DIV/0!</v>
      </c>
      <c r="H156" s="186" t="s">
        <v>150</v>
      </c>
      <c r="I156" s="186"/>
      <c r="J156" s="186"/>
      <c r="K156" s="187"/>
      <c r="L156" s="182"/>
    </row>
    <row r="157" spans="1:13" ht="24" hidden="1" customHeight="1" x14ac:dyDescent="0.25">
      <c r="A157" s="193">
        <v>3635</v>
      </c>
      <c r="B157" s="193"/>
      <c r="C157" s="193" t="s">
        <v>169</v>
      </c>
      <c r="D157" s="182">
        <f>SUM(D156)</f>
        <v>287700</v>
      </c>
      <c r="E157" s="182">
        <f>SUM(E155:E156)</f>
        <v>100000</v>
      </c>
      <c r="F157" s="182">
        <f>SUM(F155:F156)</f>
        <v>99340</v>
      </c>
      <c r="G157" s="184">
        <f t="shared" si="2"/>
        <v>0.99339999999999995</v>
      </c>
      <c r="H157" s="186"/>
      <c r="I157" s="186"/>
      <c r="J157" s="186"/>
      <c r="K157" s="187"/>
      <c r="L157" s="182">
        <f>SUM(L155:L156)</f>
        <v>0</v>
      </c>
    </row>
    <row r="158" spans="1:13" ht="24" hidden="1" customHeight="1" x14ac:dyDescent="0.25">
      <c r="A158" s="181">
        <v>3639</v>
      </c>
      <c r="B158" s="181">
        <v>5362</v>
      </c>
      <c r="C158" s="181" t="s">
        <v>96</v>
      </c>
      <c r="D158" s="182">
        <v>7000</v>
      </c>
      <c r="E158" s="182"/>
      <c r="F158" s="183"/>
      <c r="G158" s="184" t="e">
        <f t="shared" si="2"/>
        <v>#DIV/0!</v>
      </c>
      <c r="H158" s="186"/>
      <c r="I158" s="186"/>
      <c r="J158" s="186"/>
      <c r="K158" s="187"/>
      <c r="L158" s="182"/>
      <c r="M158" s="171" t="s">
        <v>177</v>
      </c>
    </row>
    <row r="159" spans="1:13" ht="24" hidden="1" customHeight="1" x14ac:dyDescent="0.25">
      <c r="A159" s="181">
        <v>3639</v>
      </c>
      <c r="B159" s="181">
        <v>6130</v>
      </c>
      <c r="C159" s="181" t="s">
        <v>154</v>
      </c>
      <c r="D159" s="182"/>
      <c r="E159" s="182"/>
      <c r="F159" s="183"/>
      <c r="G159" s="184" t="e">
        <f t="shared" si="2"/>
        <v>#DIV/0!</v>
      </c>
      <c r="H159" s="186"/>
      <c r="I159" s="186"/>
      <c r="J159" s="186"/>
      <c r="K159" s="187"/>
      <c r="L159" s="182"/>
    </row>
    <row r="160" spans="1:13" ht="24" hidden="1" customHeight="1" x14ac:dyDescent="0.25">
      <c r="A160" s="181">
        <v>3639</v>
      </c>
      <c r="B160" s="181">
        <v>5362</v>
      </c>
      <c r="C160" s="181" t="s">
        <v>96</v>
      </c>
      <c r="D160" s="182">
        <v>287700</v>
      </c>
      <c r="E160" s="182">
        <v>5600</v>
      </c>
      <c r="F160" s="183">
        <v>5560</v>
      </c>
      <c r="G160" s="184">
        <f t="shared" si="2"/>
        <v>0.99285714285714288</v>
      </c>
      <c r="H160" s="186" t="s">
        <v>150</v>
      </c>
      <c r="I160" s="186"/>
      <c r="J160" s="186"/>
      <c r="K160" s="187"/>
      <c r="L160" s="182"/>
    </row>
    <row r="161" spans="1:14" ht="24" hidden="1" customHeight="1" x14ac:dyDescent="0.25">
      <c r="A161" s="193">
        <v>3639</v>
      </c>
      <c r="B161" s="193"/>
      <c r="C161" s="193" t="s">
        <v>97</v>
      </c>
      <c r="D161" s="182"/>
      <c r="E161" s="182">
        <f>SUM(E158:E160)</f>
        <v>5600</v>
      </c>
      <c r="F161" s="182">
        <f>SUM(F158:F160)</f>
        <v>5560</v>
      </c>
      <c r="G161" s="184">
        <f t="shared" si="2"/>
        <v>0.99285714285714288</v>
      </c>
      <c r="H161" s="186"/>
      <c r="I161" s="186"/>
      <c r="J161" s="186"/>
      <c r="K161" s="187"/>
      <c r="L161" s="182">
        <f>SUM(L158:L160)</f>
        <v>0</v>
      </c>
    </row>
    <row r="162" spans="1:14" ht="24" hidden="1" customHeight="1" x14ac:dyDescent="0.25">
      <c r="A162" s="181">
        <v>3722</v>
      </c>
      <c r="B162" s="181">
        <v>5171</v>
      </c>
      <c r="C162" s="181" t="s">
        <v>74</v>
      </c>
      <c r="D162" s="205"/>
      <c r="E162" s="205"/>
      <c r="F162" s="183"/>
      <c r="G162" s="184" t="e">
        <f t="shared" si="2"/>
        <v>#DIV/0!</v>
      </c>
      <c r="H162" s="186"/>
      <c r="I162" s="186"/>
      <c r="J162" s="186"/>
      <c r="K162" s="187"/>
      <c r="L162" s="182"/>
      <c r="M162" s="171" t="s">
        <v>236</v>
      </c>
    </row>
    <row r="163" spans="1:14" ht="24" hidden="1" customHeight="1" x14ac:dyDescent="0.25">
      <c r="A163" s="181">
        <v>3722</v>
      </c>
      <c r="B163" s="181">
        <v>5169</v>
      </c>
      <c r="C163" s="181" t="s">
        <v>34</v>
      </c>
      <c r="D163" s="182">
        <v>700000</v>
      </c>
      <c r="E163" s="182">
        <v>700000</v>
      </c>
      <c r="F163" s="183">
        <v>702829.75</v>
      </c>
      <c r="G163" s="184">
        <f t="shared" si="2"/>
        <v>1.0040424999999999</v>
      </c>
      <c r="H163" s="186"/>
      <c r="I163" s="186"/>
      <c r="J163" s="186"/>
      <c r="K163" s="187"/>
      <c r="L163" s="196">
        <v>750000</v>
      </c>
    </row>
    <row r="164" spans="1:14" ht="24" hidden="1" customHeight="1" x14ac:dyDescent="0.25">
      <c r="A164" s="181">
        <v>3722</v>
      </c>
      <c r="B164" s="181">
        <v>6121</v>
      </c>
      <c r="C164" s="181" t="s">
        <v>35</v>
      </c>
      <c r="D164" s="182"/>
      <c r="E164" s="182"/>
      <c r="F164" s="183"/>
      <c r="G164" s="184" t="e">
        <f t="shared" si="2"/>
        <v>#DIV/0!</v>
      </c>
      <c r="H164" s="186"/>
      <c r="I164" s="186"/>
      <c r="J164" s="186"/>
      <c r="K164" s="187"/>
      <c r="L164" s="196"/>
      <c r="M164" s="171" t="s">
        <v>253</v>
      </c>
    </row>
    <row r="165" spans="1:14" ht="24" customHeight="1" x14ac:dyDescent="0.25">
      <c r="A165" s="193">
        <v>3722</v>
      </c>
      <c r="B165" s="193"/>
      <c r="C165" s="193" t="s">
        <v>24</v>
      </c>
      <c r="D165" s="182">
        <f>SUM(D163)</f>
        <v>700000</v>
      </c>
      <c r="E165" s="182">
        <f>SUM(E162:E164)</f>
        <v>700000</v>
      </c>
      <c r="F165" s="182">
        <f>SUM(F162:F164)</f>
        <v>702829.75</v>
      </c>
      <c r="G165" s="184">
        <f t="shared" si="2"/>
        <v>1.0040424999999999</v>
      </c>
      <c r="H165" s="186"/>
      <c r="I165" s="186"/>
      <c r="J165" s="186"/>
      <c r="K165" s="187"/>
      <c r="L165" s="182">
        <f>SUM(L162:L164)</f>
        <v>750000</v>
      </c>
    </row>
    <row r="166" spans="1:14" ht="24" hidden="1" customHeight="1" x14ac:dyDescent="0.25">
      <c r="A166" s="181">
        <v>3745</v>
      </c>
      <c r="B166" s="181">
        <v>5011</v>
      </c>
      <c r="C166" s="181" t="s">
        <v>47</v>
      </c>
      <c r="D166" s="182">
        <v>204000</v>
      </c>
      <c r="E166" s="182">
        <v>532000</v>
      </c>
      <c r="F166" s="183">
        <v>291902</v>
      </c>
      <c r="G166" s="184">
        <f t="shared" si="2"/>
        <v>0.54868796992481206</v>
      </c>
      <c r="H166" s="186" t="s">
        <v>139</v>
      </c>
      <c r="I166" s="186"/>
      <c r="J166" s="186"/>
      <c r="K166" s="187"/>
      <c r="L166" s="182">
        <v>450000</v>
      </c>
    </row>
    <row r="167" spans="1:14" ht="24" hidden="1" customHeight="1" x14ac:dyDescent="0.25">
      <c r="A167" s="181">
        <v>3745</v>
      </c>
      <c r="B167" s="181">
        <v>5021</v>
      </c>
      <c r="C167" s="181" t="s">
        <v>40</v>
      </c>
      <c r="D167" s="182">
        <v>6000</v>
      </c>
      <c r="E167" s="182">
        <v>50000</v>
      </c>
      <c r="F167" s="183">
        <v>59750</v>
      </c>
      <c r="G167" s="184">
        <f t="shared" si="2"/>
        <v>1.1950000000000001</v>
      </c>
      <c r="H167" s="186"/>
      <c r="I167" s="186"/>
      <c r="J167" s="186"/>
      <c r="K167" s="187"/>
      <c r="L167" s="182">
        <v>50000</v>
      </c>
    </row>
    <row r="168" spans="1:14" ht="24" hidden="1" customHeight="1" x14ac:dyDescent="0.25">
      <c r="A168" s="181">
        <v>3745</v>
      </c>
      <c r="B168" s="181">
        <v>5031</v>
      </c>
      <c r="C168" s="181" t="s">
        <v>64</v>
      </c>
      <c r="D168" s="182">
        <v>53040</v>
      </c>
      <c r="E168" s="182">
        <v>93200</v>
      </c>
      <c r="F168" s="183">
        <v>75200.5</v>
      </c>
      <c r="G168" s="184">
        <f t="shared" si="2"/>
        <v>0.80687231759656652</v>
      </c>
      <c r="H168" s="186"/>
      <c r="I168" s="186"/>
      <c r="J168" s="186"/>
      <c r="K168" s="187"/>
      <c r="L168" s="182">
        <v>130000</v>
      </c>
    </row>
    <row r="169" spans="1:14" ht="24" hidden="1" customHeight="1" x14ac:dyDescent="0.25">
      <c r="A169" s="181">
        <v>3745</v>
      </c>
      <c r="B169" s="181">
        <v>5032</v>
      </c>
      <c r="C169" s="181" t="s">
        <v>65</v>
      </c>
      <c r="D169" s="182">
        <v>18360</v>
      </c>
      <c r="E169" s="182">
        <v>50400</v>
      </c>
      <c r="F169" s="183">
        <v>27072</v>
      </c>
      <c r="G169" s="184">
        <f t="shared" si="2"/>
        <v>0.53714285714285714</v>
      </c>
      <c r="H169" s="186"/>
      <c r="I169" s="186"/>
      <c r="J169" s="186"/>
      <c r="K169" s="187"/>
      <c r="L169" s="182">
        <v>50000</v>
      </c>
    </row>
    <row r="170" spans="1:14" ht="24" hidden="1" customHeight="1" x14ac:dyDescent="0.25">
      <c r="A170" s="181">
        <v>3745</v>
      </c>
      <c r="B170" s="181">
        <v>5137</v>
      </c>
      <c r="C170" s="181" t="s">
        <v>60</v>
      </c>
      <c r="D170" s="182">
        <v>24500</v>
      </c>
      <c r="E170" s="182">
        <v>50000</v>
      </c>
      <c r="F170" s="183">
        <v>50256</v>
      </c>
      <c r="G170" s="184">
        <f t="shared" si="2"/>
        <v>1.00512</v>
      </c>
      <c r="H170" s="186"/>
      <c r="I170" s="186"/>
      <c r="J170" s="186"/>
      <c r="K170" s="187"/>
      <c r="L170" s="196">
        <v>50000</v>
      </c>
    </row>
    <row r="171" spans="1:14" ht="24" hidden="1" customHeight="1" x14ac:dyDescent="0.25">
      <c r="A171" s="181">
        <v>3745</v>
      </c>
      <c r="B171" s="181">
        <v>5139</v>
      </c>
      <c r="C171" s="181" t="s">
        <v>43</v>
      </c>
      <c r="D171" s="182">
        <v>15000</v>
      </c>
      <c r="E171" s="182">
        <v>35000</v>
      </c>
      <c r="F171" s="183">
        <v>36808</v>
      </c>
      <c r="G171" s="184">
        <f t="shared" si="2"/>
        <v>1.0516571428571428</v>
      </c>
      <c r="H171" s="186"/>
      <c r="I171" s="218"/>
      <c r="J171" s="186"/>
      <c r="K171" s="187"/>
      <c r="L171" s="182">
        <v>35000</v>
      </c>
    </row>
    <row r="172" spans="1:14" ht="24" hidden="1" customHeight="1" x14ac:dyDescent="0.25">
      <c r="A172" s="181">
        <v>3745</v>
      </c>
      <c r="B172" s="181">
        <v>5156</v>
      </c>
      <c r="C172" s="181" t="s">
        <v>50</v>
      </c>
      <c r="D172" s="182">
        <v>27500</v>
      </c>
      <c r="E172" s="182">
        <v>45000</v>
      </c>
      <c r="F172" s="183">
        <v>52552</v>
      </c>
      <c r="G172" s="184">
        <f t="shared" si="2"/>
        <v>1.1678222222222223</v>
      </c>
      <c r="H172" s="186" t="s">
        <v>152</v>
      </c>
      <c r="I172" s="186"/>
      <c r="J172" s="186"/>
      <c r="K172" s="187"/>
      <c r="L172" s="182">
        <v>60000</v>
      </c>
    </row>
    <row r="173" spans="1:14" ht="24" hidden="1" customHeight="1" x14ac:dyDescent="0.25">
      <c r="A173" s="181">
        <v>3745</v>
      </c>
      <c r="B173" s="181">
        <v>5162</v>
      </c>
      <c r="C173" s="181" t="s">
        <v>62</v>
      </c>
      <c r="D173" s="182"/>
      <c r="E173" s="182">
        <v>5000</v>
      </c>
      <c r="F173" s="183">
        <v>6329.28</v>
      </c>
      <c r="G173" s="184">
        <f t="shared" si="2"/>
        <v>1.2658559999999999</v>
      </c>
      <c r="H173" s="186"/>
      <c r="I173" s="186"/>
      <c r="J173" s="186"/>
      <c r="K173" s="187"/>
      <c r="L173" s="182">
        <v>7000</v>
      </c>
    </row>
    <row r="174" spans="1:14" ht="24" hidden="1" customHeight="1" x14ac:dyDescent="0.25">
      <c r="A174" s="181">
        <v>3745</v>
      </c>
      <c r="B174" s="181">
        <v>5169</v>
      </c>
      <c r="C174" s="181" t="s">
        <v>34</v>
      </c>
      <c r="D174" s="182">
        <v>21000</v>
      </c>
      <c r="E174" s="182">
        <v>80000</v>
      </c>
      <c r="F174" s="183">
        <v>85686</v>
      </c>
      <c r="G174" s="184">
        <f t="shared" si="2"/>
        <v>1.071075</v>
      </c>
      <c r="H174" s="186"/>
      <c r="I174" s="186"/>
      <c r="J174" s="186"/>
      <c r="K174" s="187"/>
      <c r="L174" s="182">
        <v>130000</v>
      </c>
      <c r="M174" t="s">
        <v>308</v>
      </c>
    </row>
    <row r="175" spans="1:14" ht="24" hidden="1" customHeight="1" x14ac:dyDescent="0.25">
      <c r="A175" s="181">
        <v>3745</v>
      </c>
      <c r="B175" s="181">
        <v>5171</v>
      </c>
      <c r="C175" s="181" t="s">
        <v>74</v>
      </c>
      <c r="D175" s="182">
        <v>5000</v>
      </c>
      <c r="E175" s="182">
        <v>100000</v>
      </c>
      <c r="F175" s="183">
        <v>33372</v>
      </c>
      <c r="G175" s="184">
        <f t="shared" si="2"/>
        <v>0.33372000000000002</v>
      </c>
      <c r="H175" s="186"/>
      <c r="I175" s="186"/>
      <c r="J175" s="186"/>
      <c r="K175" s="187"/>
      <c r="L175" s="182"/>
      <c r="M175" s="171" t="s">
        <v>282</v>
      </c>
      <c r="N175" s="172"/>
    </row>
    <row r="176" spans="1:14" ht="24" hidden="1" customHeight="1" x14ac:dyDescent="0.25">
      <c r="A176" s="181">
        <v>3745</v>
      </c>
      <c r="B176" s="181">
        <v>6122</v>
      </c>
      <c r="C176" s="181" t="s">
        <v>180</v>
      </c>
      <c r="D176" s="182"/>
      <c r="E176" s="182"/>
      <c r="F176" s="183"/>
      <c r="G176" s="184" t="e">
        <f t="shared" si="2"/>
        <v>#DIV/0!</v>
      </c>
      <c r="H176" s="223"/>
      <c r="I176" s="223"/>
      <c r="J176" s="223"/>
      <c r="K176" s="223"/>
      <c r="L176" s="182">
        <v>350000</v>
      </c>
      <c r="M176" t="s">
        <v>309</v>
      </c>
    </row>
    <row r="177" spans="1:14" ht="24" customHeight="1" x14ac:dyDescent="0.25">
      <c r="A177" s="193">
        <v>3745</v>
      </c>
      <c r="B177" s="193"/>
      <c r="C177" s="193" t="s">
        <v>56</v>
      </c>
      <c r="D177" s="182">
        <f>SUM(D166:D175)</f>
        <v>374400</v>
      </c>
      <c r="E177" s="182">
        <f>SUM(E166:E176)</f>
        <v>1040600</v>
      </c>
      <c r="F177" s="182">
        <f>SUM(F166:F176)</f>
        <v>718927.78</v>
      </c>
      <c r="G177" s="184">
        <f t="shared" si="2"/>
        <v>0.69087812800307513</v>
      </c>
      <c r="H177" s="218"/>
      <c r="I177" s="218"/>
      <c r="J177" s="218"/>
      <c r="K177" s="218"/>
      <c r="L177" s="182">
        <f>SUM(L166:L176)</f>
        <v>1312000</v>
      </c>
    </row>
    <row r="178" spans="1:14" ht="24" hidden="1" customHeight="1" x14ac:dyDescent="0.25">
      <c r="A178" s="181">
        <v>4351</v>
      </c>
      <c r="B178" s="181">
        <v>5011</v>
      </c>
      <c r="C178" s="181" t="s">
        <v>47</v>
      </c>
      <c r="D178" s="182">
        <v>119340</v>
      </c>
      <c r="E178" s="182">
        <v>32000</v>
      </c>
      <c r="F178" s="183">
        <v>4681</v>
      </c>
      <c r="G178" s="184">
        <f t="shared" si="2"/>
        <v>0.14628125</v>
      </c>
      <c r="H178" s="186" t="s">
        <v>134</v>
      </c>
      <c r="I178" s="186"/>
      <c r="J178" s="186"/>
      <c r="K178" s="187"/>
      <c r="L178" s="182">
        <v>52000</v>
      </c>
      <c r="M178" s="171" t="s">
        <v>310</v>
      </c>
    </row>
    <row r="179" spans="1:14" ht="24" hidden="1" customHeight="1" x14ac:dyDescent="0.25">
      <c r="A179" s="181">
        <v>4351</v>
      </c>
      <c r="B179" s="181">
        <v>5021</v>
      </c>
      <c r="C179" s="181" t="s">
        <v>40</v>
      </c>
      <c r="D179" s="182">
        <v>28800</v>
      </c>
      <c r="E179" s="182">
        <v>20000</v>
      </c>
      <c r="F179" s="183">
        <v>18800</v>
      </c>
      <c r="G179" s="184">
        <f t="shared" si="2"/>
        <v>0.94</v>
      </c>
      <c r="H179" s="186" t="s">
        <v>161</v>
      </c>
      <c r="I179" s="186"/>
      <c r="J179" s="186"/>
      <c r="K179" s="187"/>
      <c r="L179" s="182"/>
    </row>
    <row r="180" spans="1:14" ht="24" hidden="1" customHeight="1" x14ac:dyDescent="0.25">
      <c r="A180" s="181">
        <v>4351</v>
      </c>
      <c r="B180" s="181">
        <v>5031</v>
      </c>
      <c r="C180" s="181" t="s">
        <v>58</v>
      </c>
      <c r="D180" s="182">
        <v>35400</v>
      </c>
      <c r="E180" s="182">
        <v>35000</v>
      </c>
      <c r="F180" s="183">
        <v>1170.25</v>
      </c>
      <c r="G180" s="184">
        <f t="shared" si="2"/>
        <v>3.3435714285714284E-2</v>
      </c>
      <c r="H180" s="186"/>
      <c r="I180" s="186"/>
      <c r="J180" s="186"/>
      <c r="K180" s="187"/>
      <c r="L180" s="182"/>
    </row>
    <row r="181" spans="1:14" ht="24" hidden="1" customHeight="1" x14ac:dyDescent="0.25">
      <c r="A181" s="181">
        <v>4351</v>
      </c>
      <c r="B181" s="181">
        <v>5032</v>
      </c>
      <c r="C181" s="181" t="s">
        <v>59</v>
      </c>
      <c r="D181" s="182">
        <v>12260</v>
      </c>
      <c r="E181" s="182">
        <v>13000</v>
      </c>
      <c r="F181" s="183">
        <v>421</v>
      </c>
      <c r="G181" s="184">
        <f t="shared" si="2"/>
        <v>3.2384615384615387E-2</v>
      </c>
      <c r="H181" s="186"/>
      <c r="I181" s="186"/>
      <c r="J181" s="186"/>
      <c r="K181" s="187"/>
      <c r="L181" s="182"/>
    </row>
    <row r="182" spans="1:14" ht="24" hidden="1" customHeight="1" x14ac:dyDescent="0.25">
      <c r="A182" s="181">
        <v>4351</v>
      </c>
      <c r="B182" s="181">
        <v>5137</v>
      </c>
      <c r="C182" s="181" t="s">
        <v>60</v>
      </c>
      <c r="D182" s="182">
        <v>0</v>
      </c>
      <c r="E182" s="182"/>
      <c r="F182" s="183"/>
      <c r="G182" s="184" t="e">
        <f t="shared" si="2"/>
        <v>#DIV/0!</v>
      </c>
      <c r="H182" s="186"/>
      <c r="I182" s="186"/>
      <c r="J182" s="186"/>
      <c r="K182" s="187"/>
      <c r="L182" s="182"/>
    </row>
    <row r="183" spans="1:14" ht="24" hidden="1" customHeight="1" x14ac:dyDescent="0.25">
      <c r="A183" s="181">
        <v>4351</v>
      </c>
      <c r="B183" s="181">
        <v>5139</v>
      </c>
      <c r="C183" s="181" t="s">
        <v>43</v>
      </c>
      <c r="D183" s="182">
        <v>9000</v>
      </c>
      <c r="E183" s="182">
        <v>7000</v>
      </c>
      <c r="F183" s="183">
        <v>545</v>
      </c>
      <c r="G183" s="184">
        <f t="shared" si="2"/>
        <v>7.7857142857142861E-2</v>
      </c>
      <c r="H183" s="186"/>
      <c r="I183" s="186"/>
      <c r="J183" s="186"/>
      <c r="K183" s="187"/>
      <c r="L183" s="182"/>
    </row>
    <row r="184" spans="1:14" ht="24" hidden="1" customHeight="1" x14ac:dyDescent="0.25">
      <c r="A184" s="181">
        <v>4351</v>
      </c>
      <c r="B184" s="181">
        <v>5151</v>
      </c>
      <c r="C184" s="181" t="s">
        <v>61</v>
      </c>
      <c r="D184" s="182">
        <v>4000</v>
      </c>
      <c r="E184" s="182">
        <v>8100</v>
      </c>
      <c r="F184" s="183">
        <v>6031</v>
      </c>
      <c r="G184" s="184">
        <f t="shared" si="2"/>
        <v>0.74456790123456795</v>
      </c>
      <c r="H184" s="186"/>
      <c r="I184" s="186"/>
      <c r="J184" s="186"/>
      <c r="K184" s="187"/>
      <c r="L184" s="182">
        <v>5000</v>
      </c>
    </row>
    <row r="185" spans="1:14" ht="24" hidden="1" customHeight="1" x14ac:dyDescent="0.25">
      <c r="A185" s="181">
        <v>4351</v>
      </c>
      <c r="B185" s="181">
        <v>5153</v>
      </c>
      <c r="C185" s="181" t="s">
        <v>48</v>
      </c>
      <c r="D185" s="182">
        <v>110000</v>
      </c>
      <c r="E185" s="182">
        <v>62760</v>
      </c>
      <c r="F185" s="183">
        <v>82973.61</v>
      </c>
      <c r="G185" s="184">
        <f t="shared" si="2"/>
        <v>1.3220779158699809</v>
      </c>
      <c r="H185" s="186"/>
      <c r="I185" s="186"/>
      <c r="J185" s="186"/>
      <c r="K185" s="187"/>
      <c r="L185" s="182">
        <v>100000</v>
      </c>
    </row>
    <row r="186" spans="1:14" ht="24" hidden="1" customHeight="1" x14ac:dyDescent="0.25">
      <c r="A186" s="181">
        <v>4351</v>
      </c>
      <c r="B186" s="181">
        <v>5154</v>
      </c>
      <c r="C186" s="181" t="s">
        <v>49</v>
      </c>
      <c r="D186" s="182">
        <v>32160</v>
      </c>
      <c r="E186" s="182">
        <v>42000</v>
      </c>
      <c r="F186" s="183">
        <v>22145.52</v>
      </c>
      <c r="G186" s="184">
        <f t="shared" si="2"/>
        <v>0.5272742857142857</v>
      </c>
      <c r="H186" s="186"/>
      <c r="I186" s="186"/>
      <c r="J186" s="186"/>
      <c r="K186" s="187"/>
      <c r="L186" s="182">
        <v>20000</v>
      </c>
    </row>
    <row r="187" spans="1:14" ht="24" hidden="1" customHeight="1" x14ac:dyDescent="0.25">
      <c r="A187" s="181">
        <v>4351</v>
      </c>
      <c r="B187" s="181">
        <v>5161</v>
      </c>
      <c r="C187" s="181" t="s">
        <v>71</v>
      </c>
      <c r="D187" s="182"/>
      <c r="E187" s="182"/>
      <c r="F187" s="183"/>
      <c r="G187" s="184" t="e">
        <f t="shared" si="2"/>
        <v>#DIV/0!</v>
      </c>
      <c r="H187" s="186"/>
      <c r="I187" s="186"/>
      <c r="J187" s="186"/>
      <c r="K187" s="187"/>
      <c r="L187" s="182"/>
    </row>
    <row r="188" spans="1:14" ht="24" hidden="1" customHeight="1" x14ac:dyDescent="0.25">
      <c r="A188" s="181">
        <v>4351</v>
      </c>
      <c r="B188" s="181">
        <v>5162</v>
      </c>
      <c r="C188" s="181" t="s">
        <v>62</v>
      </c>
      <c r="D188" s="182">
        <v>9500</v>
      </c>
      <c r="E188" s="182">
        <v>10000</v>
      </c>
      <c r="F188" s="183">
        <v>3337.43</v>
      </c>
      <c r="G188" s="184">
        <f t="shared" si="2"/>
        <v>0.33374299999999996</v>
      </c>
      <c r="H188" s="186"/>
      <c r="I188" s="186"/>
      <c r="J188" s="186"/>
      <c r="K188" s="187"/>
      <c r="L188" s="182">
        <v>1000</v>
      </c>
    </row>
    <row r="189" spans="1:14" ht="24" hidden="1" customHeight="1" x14ac:dyDescent="0.25">
      <c r="A189" s="181">
        <v>4351</v>
      </c>
      <c r="B189" s="181">
        <v>5169</v>
      </c>
      <c r="C189" s="181" t="s">
        <v>34</v>
      </c>
      <c r="D189" s="182">
        <v>2175</v>
      </c>
      <c r="E189" s="182">
        <v>2000</v>
      </c>
      <c r="F189" s="183">
        <v>500</v>
      </c>
      <c r="G189" s="184">
        <f t="shared" si="2"/>
        <v>0.25</v>
      </c>
      <c r="H189" s="186" t="s">
        <v>86</v>
      </c>
      <c r="I189" s="186"/>
      <c r="J189" s="186"/>
      <c r="K189" s="187"/>
      <c r="L189" s="182">
        <v>100000</v>
      </c>
      <c r="M189" t="s">
        <v>311</v>
      </c>
    </row>
    <row r="190" spans="1:14" ht="24" hidden="1" customHeight="1" x14ac:dyDescent="0.25">
      <c r="A190" s="181">
        <v>4351</v>
      </c>
      <c r="B190" s="181">
        <v>5171</v>
      </c>
      <c r="C190" s="181" t="s">
        <v>52</v>
      </c>
      <c r="D190" s="182">
        <v>15000</v>
      </c>
      <c r="E190" s="182"/>
      <c r="F190" s="183"/>
      <c r="G190" s="184" t="e">
        <f t="shared" si="2"/>
        <v>#DIV/0!</v>
      </c>
      <c r="H190" s="186"/>
      <c r="I190" s="186"/>
      <c r="J190" s="186"/>
      <c r="K190" s="187"/>
      <c r="L190" s="196"/>
    </row>
    <row r="191" spans="1:14" ht="24" hidden="1" customHeight="1" x14ac:dyDescent="0.25">
      <c r="A191" s="181">
        <v>4351</v>
      </c>
      <c r="B191" s="181">
        <v>5424</v>
      </c>
      <c r="C191" s="181" t="s">
        <v>173</v>
      </c>
      <c r="D191" s="182"/>
      <c r="E191" s="182">
        <v>3000</v>
      </c>
      <c r="F191" s="183">
        <v>3042</v>
      </c>
      <c r="G191" s="184">
        <f t="shared" si="2"/>
        <v>1.014</v>
      </c>
      <c r="H191" s="186"/>
      <c r="I191" s="186"/>
      <c r="J191" s="186"/>
      <c r="K191" s="187"/>
      <c r="L191" s="196"/>
      <c r="M191" s="173"/>
      <c r="N191" s="25"/>
    </row>
    <row r="192" spans="1:14" ht="24" customHeight="1" x14ac:dyDescent="0.25">
      <c r="A192" s="181">
        <v>4351</v>
      </c>
      <c r="B192" s="193"/>
      <c r="C192" s="193" t="s">
        <v>27</v>
      </c>
      <c r="D192" s="182">
        <f>SUM(D178:D190)</f>
        <v>377635</v>
      </c>
      <c r="E192" s="182">
        <f>SUM(E178:E191)</f>
        <v>234860</v>
      </c>
      <c r="F192" s="182">
        <f>SUM(F178:F191)</f>
        <v>143646.81</v>
      </c>
      <c r="G192" s="184">
        <f t="shared" si="2"/>
        <v>0.61162739504385588</v>
      </c>
      <c r="H192" s="186"/>
      <c r="I192" s="186"/>
      <c r="J192" s="186"/>
      <c r="K192" s="187"/>
      <c r="L192" s="182">
        <f>SUM(L178:L191)</f>
        <v>278000</v>
      </c>
    </row>
    <row r="193" spans="1:14" ht="24" hidden="1" customHeight="1" x14ac:dyDescent="0.25">
      <c r="A193" s="181">
        <v>5212</v>
      </c>
      <c r="B193" s="181">
        <v>5901</v>
      </c>
      <c r="C193" s="181" t="s">
        <v>245</v>
      </c>
      <c r="D193" s="182">
        <v>430300</v>
      </c>
      <c r="E193" s="182">
        <v>10000</v>
      </c>
      <c r="F193" s="183"/>
      <c r="G193" s="184">
        <f t="shared" si="2"/>
        <v>0</v>
      </c>
      <c r="H193" s="218" t="s">
        <v>146</v>
      </c>
      <c r="I193" s="186"/>
      <c r="J193" s="186"/>
      <c r="K193" s="187"/>
      <c r="L193" s="182">
        <v>10000</v>
      </c>
    </row>
    <row r="194" spans="1:14" ht="24" customHeight="1" x14ac:dyDescent="0.25">
      <c r="A194" s="181">
        <v>5212</v>
      </c>
      <c r="B194" s="193"/>
      <c r="C194" s="193" t="s">
        <v>246</v>
      </c>
      <c r="D194" s="182"/>
      <c r="E194" s="182">
        <f>SUM(E193)</f>
        <v>10000</v>
      </c>
      <c r="F194" s="182">
        <f>SUM(F193)</f>
        <v>0</v>
      </c>
      <c r="G194" s="184">
        <f t="shared" si="2"/>
        <v>0</v>
      </c>
      <c r="H194" s="186"/>
      <c r="I194" s="186"/>
      <c r="J194" s="186"/>
      <c r="K194" s="187"/>
      <c r="L194" s="182">
        <f>SUM(L193)</f>
        <v>10000</v>
      </c>
    </row>
    <row r="195" spans="1:14" ht="24" hidden="1" customHeight="1" x14ac:dyDescent="0.25">
      <c r="A195" s="181">
        <v>5212</v>
      </c>
      <c r="B195" s="181">
        <v>5321</v>
      </c>
      <c r="C195" s="181" t="s">
        <v>98</v>
      </c>
      <c r="D195" s="182">
        <v>90000</v>
      </c>
      <c r="E195" s="182">
        <v>90000</v>
      </c>
      <c r="F195" s="183">
        <v>90000</v>
      </c>
      <c r="G195" s="184">
        <f t="shared" si="2"/>
        <v>1</v>
      </c>
      <c r="H195" s="186" t="s">
        <v>110</v>
      </c>
      <c r="I195" s="186"/>
      <c r="J195" s="186"/>
      <c r="K195" s="187"/>
      <c r="L195" s="196">
        <v>90000</v>
      </c>
    </row>
    <row r="196" spans="1:14" ht="24" customHeight="1" x14ac:dyDescent="0.25">
      <c r="A196" s="193">
        <v>5512</v>
      </c>
      <c r="B196" s="193"/>
      <c r="C196" s="193" t="s">
        <v>63</v>
      </c>
      <c r="D196" s="182">
        <f>SUM(D195)</f>
        <v>90000</v>
      </c>
      <c r="E196" s="182">
        <f>SUM(E195)</f>
        <v>90000</v>
      </c>
      <c r="F196" s="182">
        <f>SUM(F195)</f>
        <v>90000</v>
      </c>
      <c r="G196" s="184">
        <f t="shared" si="2"/>
        <v>1</v>
      </c>
      <c r="H196" s="186"/>
      <c r="I196" s="186"/>
      <c r="J196" s="186"/>
      <c r="K196" s="187"/>
      <c r="L196" s="182">
        <f>SUM(L195)</f>
        <v>90000</v>
      </c>
    </row>
    <row r="197" spans="1:14" ht="24" hidden="1" customHeight="1" x14ac:dyDescent="0.25">
      <c r="A197" s="181">
        <v>6112</v>
      </c>
      <c r="B197" s="181">
        <v>5021</v>
      </c>
      <c r="C197" s="181" t="s">
        <v>197</v>
      </c>
      <c r="D197" s="182">
        <v>430300</v>
      </c>
      <c r="E197" s="182">
        <v>24000</v>
      </c>
      <c r="F197" s="183"/>
      <c r="G197" s="184">
        <f t="shared" ref="G197:G267" si="3">F197/E197</f>
        <v>0</v>
      </c>
      <c r="H197" s="218" t="s">
        <v>146</v>
      </c>
      <c r="I197" s="186"/>
      <c r="J197" s="186"/>
      <c r="K197" s="187"/>
      <c r="L197" s="182">
        <v>24000</v>
      </c>
      <c r="M197" s="171" t="s">
        <v>244</v>
      </c>
    </row>
    <row r="198" spans="1:14" ht="24" hidden="1" customHeight="1" x14ac:dyDescent="0.25">
      <c r="A198" s="181">
        <v>6112</v>
      </c>
      <c r="B198" s="181">
        <v>5023</v>
      </c>
      <c r="C198" s="181" t="s">
        <v>57</v>
      </c>
      <c r="D198" s="182">
        <v>170600</v>
      </c>
      <c r="E198" s="182">
        <v>915000</v>
      </c>
      <c r="F198" s="183">
        <v>533337</v>
      </c>
      <c r="G198" s="184">
        <f t="shared" si="3"/>
        <v>0.5828819672131148</v>
      </c>
      <c r="H198" s="186"/>
      <c r="I198" s="186"/>
      <c r="J198" s="186"/>
      <c r="K198" s="187"/>
      <c r="L198" s="182">
        <v>640000</v>
      </c>
      <c r="M198" s="177"/>
      <c r="N198" s="128"/>
    </row>
    <row r="199" spans="1:14" ht="24" hidden="1" customHeight="1" x14ac:dyDescent="0.25">
      <c r="A199" s="181">
        <v>6112</v>
      </c>
      <c r="B199" s="181">
        <v>5029</v>
      </c>
      <c r="C199" s="181" t="s">
        <v>185</v>
      </c>
      <c r="D199" s="182"/>
      <c r="E199" s="182">
        <v>39000</v>
      </c>
      <c r="F199" s="183"/>
      <c r="G199" s="184">
        <f t="shared" si="3"/>
        <v>0</v>
      </c>
      <c r="H199" s="186"/>
      <c r="I199" s="186"/>
      <c r="J199" s="186"/>
      <c r="K199" s="187"/>
      <c r="L199" s="182">
        <v>41000</v>
      </c>
      <c r="M199" s="177"/>
      <c r="N199" s="128"/>
    </row>
    <row r="200" spans="1:14" ht="24" hidden="1" customHeight="1" x14ac:dyDescent="0.25">
      <c r="A200" s="181">
        <v>6112</v>
      </c>
      <c r="B200" s="181">
        <v>5031</v>
      </c>
      <c r="C200" s="181" t="s">
        <v>64</v>
      </c>
      <c r="D200" s="182">
        <v>111900</v>
      </c>
      <c r="E200" s="182">
        <v>190500</v>
      </c>
      <c r="F200" s="183">
        <v>95543.5</v>
      </c>
      <c r="G200" s="184">
        <f t="shared" si="3"/>
        <v>0.50154068241469818</v>
      </c>
      <c r="H200" s="186"/>
      <c r="I200" s="186"/>
      <c r="J200" s="186"/>
      <c r="K200" s="187"/>
      <c r="L200" s="182">
        <v>140000</v>
      </c>
      <c r="M200" s="177"/>
      <c r="N200" s="128"/>
    </row>
    <row r="201" spans="1:14" ht="24" hidden="1" customHeight="1" x14ac:dyDescent="0.25">
      <c r="A201" s="181">
        <v>6112</v>
      </c>
      <c r="B201" s="181">
        <v>5032</v>
      </c>
      <c r="C201" s="181" t="s">
        <v>65</v>
      </c>
      <c r="D201" s="182">
        <v>38800</v>
      </c>
      <c r="E201" s="182">
        <v>83000</v>
      </c>
      <c r="F201" s="183">
        <v>58024.25</v>
      </c>
      <c r="G201" s="184">
        <f t="shared" si="3"/>
        <v>0.69908734939759032</v>
      </c>
      <c r="H201" s="186"/>
      <c r="I201" s="186"/>
      <c r="J201" s="186"/>
      <c r="K201" s="187"/>
      <c r="L201" s="182">
        <v>83000</v>
      </c>
      <c r="M201" s="177"/>
      <c r="N201" s="128"/>
    </row>
    <row r="202" spans="1:14" ht="24" hidden="1" customHeight="1" x14ac:dyDescent="0.25">
      <c r="A202" s="181">
        <v>6112</v>
      </c>
      <c r="B202" s="181">
        <v>5175</v>
      </c>
      <c r="C202" s="181" t="s">
        <v>66</v>
      </c>
      <c r="D202" s="182">
        <v>5000</v>
      </c>
      <c r="E202" s="182">
        <v>5000</v>
      </c>
      <c r="F202" s="183"/>
      <c r="G202" s="184">
        <f t="shared" si="3"/>
        <v>0</v>
      </c>
      <c r="H202" s="186"/>
      <c r="I202" s="186"/>
      <c r="J202" s="186"/>
      <c r="K202" s="187"/>
      <c r="L202" s="182">
        <v>5000</v>
      </c>
      <c r="M202" s="178"/>
      <c r="N202" s="129"/>
    </row>
    <row r="203" spans="1:14" ht="24" customHeight="1" x14ac:dyDescent="0.25">
      <c r="A203" s="193">
        <v>6112</v>
      </c>
      <c r="B203" s="193"/>
      <c r="C203" s="193" t="s">
        <v>67</v>
      </c>
      <c r="D203" s="182">
        <f>SUM(D197:D202)</f>
        <v>756600</v>
      </c>
      <c r="E203" s="182">
        <f>SUM(E197:E202)</f>
        <v>1256500</v>
      </c>
      <c r="F203" s="182">
        <f>SUM(F197:F202)</f>
        <v>686904.75</v>
      </c>
      <c r="G203" s="184">
        <f t="shared" si="3"/>
        <v>0.54668105849582171</v>
      </c>
      <c r="H203" s="186"/>
      <c r="I203" s="186"/>
      <c r="J203" s="186"/>
      <c r="K203" s="187"/>
      <c r="L203" s="182">
        <f>SUM(L197:L202)</f>
        <v>933000</v>
      </c>
    </row>
    <row r="204" spans="1:14" ht="24" hidden="1" customHeight="1" x14ac:dyDescent="0.25">
      <c r="A204" s="181">
        <v>6115</v>
      </c>
      <c r="B204" s="181">
        <v>5021</v>
      </c>
      <c r="C204" s="181" t="s">
        <v>40</v>
      </c>
      <c r="D204" s="182"/>
      <c r="E204" s="183">
        <v>12354</v>
      </c>
      <c r="F204" s="183"/>
      <c r="G204" s="184">
        <f t="shared" si="3"/>
        <v>0</v>
      </c>
      <c r="H204" s="182" t="e">
        <f>#REF!+G204</f>
        <v>#REF!</v>
      </c>
      <c r="I204" s="186"/>
      <c r="J204" s="186"/>
      <c r="K204" s="187"/>
      <c r="L204" s="197"/>
    </row>
    <row r="205" spans="1:14" ht="24" hidden="1" customHeight="1" x14ac:dyDescent="0.25">
      <c r="A205" s="181">
        <v>6115</v>
      </c>
      <c r="B205" s="181">
        <v>5139</v>
      </c>
      <c r="C205" s="181" t="s">
        <v>43</v>
      </c>
      <c r="D205" s="182"/>
      <c r="E205" s="183">
        <v>3000</v>
      </c>
      <c r="F205" s="183">
        <v>1931.32</v>
      </c>
      <c r="G205" s="184">
        <f t="shared" si="3"/>
        <v>0.64377333333333331</v>
      </c>
      <c r="H205" s="182" t="e">
        <f>#REF!+G205</f>
        <v>#REF!</v>
      </c>
      <c r="I205" s="186"/>
      <c r="J205" s="186"/>
      <c r="K205" s="187"/>
      <c r="L205" s="197"/>
    </row>
    <row r="206" spans="1:14" ht="24" hidden="1" customHeight="1" x14ac:dyDescent="0.25">
      <c r="A206" s="181">
        <v>6115</v>
      </c>
      <c r="B206" s="181">
        <v>5169</v>
      </c>
      <c r="C206" s="181" t="s">
        <v>34</v>
      </c>
      <c r="D206" s="182"/>
      <c r="E206" s="183">
        <v>5328</v>
      </c>
      <c r="F206" s="183"/>
      <c r="G206" s="184">
        <f>F206/E206</f>
        <v>0</v>
      </c>
      <c r="H206" s="182" t="e">
        <f>#REF!+G206</f>
        <v>#REF!</v>
      </c>
      <c r="I206" s="186"/>
      <c r="J206" s="186"/>
      <c r="K206" s="187"/>
      <c r="L206" s="197"/>
    </row>
    <row r="207" spans="1:14" ht="24" hidden="1" customHeight="1" x14ac:dyDescent="0.25">
      <c r="A207" s="181">
        <v>6115</v>
      </c>
      <c r="B207" s="181">
        <v>5173</v>
      </c>
      <c r="C207" s="181" t="s">
        <v>75</v>
      </c>
      <c r="D207" s="182"/>
      <c r="E207" s="183">
        <v>514</v>
      </c>
      <c r="F207" s="183">
        <v>567</v>
      </c>
      <c r="G207" s="184">
        <f>F207/E207</f>
        <v>1.1031128404669261</v>
      </c>
      <c r="H207" s="182" t="e">
        <f>#REF!+G207</f>
        <v>#REF!</v>
      </c>
      <c r="I207" s="186"/>
      <c r="J207" s="186"/>
      <c r="K207" s="187"/>
      <c r="L207" s="197"/>
    </row>
    <row r="208" spans="1:14" ht="24" hidden="1" customHeight="1" x14ac:dyDescent="0.25">
      <c r="A208" s="181">
        <v>6115</v>
      </c>
      <c r="B208" s="181">
        <v>5161</v>
      </c>
      <c r="C208" s="181" t="s">
        <v>71</v>
      </c>
      <c r="D208" s="182"/>
      <c r="E208" s="183">
        <v>804</v>
      </c>
      <c r="F208" s="183">
        <v>804</v>
      </c>
      <c r="G208" s="184">
        <f>F208/E208</f>
        <v>1</v>
      </c>
      <c r="H208" s="182" t="e">
        <f>#REF!+G208</f>
        <v>#REF!</v>
      </c>
      <c r="I208" s="186"/>
      <c r="J208" s="186"/>
      <c r="K208" s="187"/>
      <c r="L208" s="197"/>
    </row>
    <row r="209" spans="1:14" ht="24" hidden="1" customHeight="1" x14ac:dyDescent="0.25">
      <c r="A209" s="181">
        <v>6115</v>
      </c>
      <c r="B209" s="181">
        <v>5175</v>
      </c>
      <c r="C209" s="181" t="s">
        <v>66</v>
      </c>
      <c r="D209" s="182"/>
      <c r="E209" s="183"/>
      <c r="F209" s="183"/>
      <c r="G209" s="184" t="e">
        <f>F209/E209</f>
        <v>#DIV/0!</v>
      </c>
      <c r="H209" s="182" t="e">
        <f>#REF!+G209</f>
        <v>#REF!</v>
      </c>
      <c r="I209" s="186"/>
      <c r="J209" s="186"/>
      <c r="K209" s="187"/>
      <c r="L209" s="197"/>
    </row>
    <row r="210" spans="1:14" ht="24" hidden="1" customHeight="1" x14ac:dyDescent="0.25">
      <c r="A210" s="193">
        <v>6115</v>
      </c>
      <c r="B210" s="193"/>
      <c r="C210" s="193" t="s">
        <v>263</v>
      </c>
      <c r="D210" s="182">
        <f>SUM(D204:D209)</f>
        <v>0</v>
      </c>
      <c r="E210" s="182">
        <f>SUM(E204:E209)</f>
        <v>22000</v>
      </c>
      <c r="F210" s="197">
        <f>SUM(F204:F209)</f>
        <v>3302.3199999999997</v>
      </c>
      <c r="G210" s="184">
        <f>F210/E210</f>
        <v>0.15010545454545454</v>
      </c>
      <c r="H210" s="186"/>
      <c r="I210" s="186"/>
      <c r="J210" s="186"/>
      <c r="K210" s="187"/>
      <c r="L210" s="182">
        <f>SUM(L204:L209)</f>
        <v>0</v>
      </c>
    </row>
    <row r="211" spans="1:14" ht="24" hidden="1" customHeight="1" x14ac:dyDescent="0.25">
      <c r="A211" s="181">
        <v>6117</v>
      </c>
      <c r="B211" s="181">
        <v>5021</v>
      </c>
      <c r="C211" s="181" t="s">
        <v>40</v>
      </c>
      <c r="D211" s="182"/>
      <c r="E211" s="183">
        <v>12354</v>
      </c>
      <c r="F211" s="183">
        <v>12354</v>
      </c>
      <c r="G211" s="184">
        <f t="shared" si="3"/>
        <v>1</v>
      </c>
      <c r="H211" s="182" t="e">
        <f>#REF!+G211</f>
        <v>#REF!</v>
      </c>
      <c r="I211" s="186"/>
      <c r="J211" s="186"/>
      <c r="K211" s="187"/>
      <c r="L211" s="182"/>
    </row>
    <row r="212" spans="1:14" ht="24" hidden="1" customHeight="1" x14ac:dyDescent="0.25">
      <c r="A212" s="181">
        <v>6117</v>
      </c>
      <c r="B212" s="181">
        <v>5139</v>
      </c>
      <c r="C212" s="181" t="s">
        <v>43</v>
      </c>
      <c r="D212" s="182"/>
      <c r="E212" s="183">
        <v>3000</v>
      </c>
      <c r="F212" s="183">
        <v>2783.44</v>
      </c>
      <c r="G212" s="184">
        <f t="shared" si="3"/>
        <v>0.92781333333333338</v>
      </c>
      <c r="H212" s="182" t="e">
        <f>#REF!+G212</f>
        <v>#REF!</v>
      </c>
      <c r="I212" s="186"/>
      <c r="J212" s="186"/>
      <c r="K212" s="187"/>
      <c r="L212" s="182"/>
    </row>
    <row r="213" spans="1:14" ht="24" hidden="1" customHeight="1" x14ac:dyDescent="0.25">
      <c r="A213" s="181">
        <v>6117</v>
      </c>
      <c r="B213" s="181">
        <v>5169</v>
      </c>
      <c r="C213" s="181" t="s">
        <v>34</v>
      </c>
      <c r="D213" s="182"/>
      <c r="E213" s="183">
        <v>3128</v>
      </c>
      <c r="F213" s="183"/>
      <c r="G213" s="184">
        <f>F213/E213</f>
        <v>0</v>
      </c>
      <c r="H213" s="182" t="e">
        <f>#REF!+G213</f>
        <v>#REF!</v>
      </c>
      <c r="I213" s="186"/>
      <c r="J213" s="186"/>
      <c r="K213" s="187"/>
      <c r="L213" s="182"/>
    </row>
    <row r="214" spans="1:14" ht="24" hidden="1" customHeight="1" x14ac:dyDescent="0.25">
      <c r="A214" s="181">
        <v>6117</v>
      </c>
      <c r="B214" s="181">
        <v>5173</v>
      </c>
      <c r="C214" s="181" t="s">
        <v>75</v>
      </c>
      <c r="D214" s="182"/>
      <c r="E214" s="183">
        <v>514</v>
      </c>
      <c r="F214" s="183">
        <v>514</v>
      </c>
      <c r="G214" s="184">
        <f t="shared" si="3"/>
        <v>1</v>
      </c>
      <c r="H214" s="182" t="e">
        <f>#REF!+G214</f>
        <v>#REF!</v>
      </c>
      <c r="I214" s="186"/>
      <c r="J214" s="186"/>
      <c r="K214" s="187"/>
      <c r="L214" s="182"/>
    </row>
    <row r="215" spans="1:14" ht="24" hidden="1" customHeight="1" x14ac:dyDescent="0.25">
      <c r="A215" s="181">
        <v>6117</v>
      </c>
      <c r="B215" s="181">
        <v>5161</v>
      </c>
      <c r="C215" s="181" t="s">
        <v>71</v>
      </c>
      <c r="D215" s="182"/>
      <c r="E215" s="183"/>
      <c r="F215" s="183"/>
      <c r="G215" s="184" t="e">
        <f t="shared" si="3"/>
        <v>#DIV/0!</v>
      </c>
      <c r="H215" s="182" t="e">
        <f>#REF!+G215</f>
        <v>#REF!</v>
      </c>
      <c r="I215" s="186"/>
      <c r="J215" s="186"/>
      <c r="K215" s="187"/>
      <c r="L215" s="182"/>
    </row>
    <row r="216" spans="1:14" ht="24" hidden="1" customHeight="1" x14ac:dyDescent="0.25">
      <c r="A216" s="181">
        <v>6117</v>
      </c>
      <c r="B216" s="181">
        <v>5175</v>
      </c>
      <c r="C216" s="181" t="s">
        <v>66</v>
      </c>
      <c r="D216" s="182"/>
      <c r="E216" s="183">
        <v>804</v>
      </c>
      <c r="F216" s="183">
        <v>804</v>
      </c>
      <c r="G216" s="184">
        <f t="shared" si="3"/>
        <v>1</v>
      </c>
      <c r="H216" s="182" t="e">
        <f>#REF!+G216</f>
        <v>#REF!</v>
      </c>
      <c r="I216" s="186"/>
      <c r="J216" s="186"/>
      <c r="K216" s="187"/>
      <c r="L216" s="182"/>
    </row>
    <row r="217" spans="1:14" ht="24" hidden="1" customHeight="1" x14ac:dyDescent="0.25">
      <c r="A217" s="193">
        <v>6117</v>
      </c>
      <c r="B217" s="193"/>
      <c r="C217" s="193" t="s">
        <v>258</v>
      </c>
      <c r="D217" s="182">
        <f>SUM(D211:D216)</f>
        <v>0</v>
      </c>
      <c r="E217" s="182">
        <f>SUM(E211:E216)</f>
        <v>19800</v>
      </c>
      <c r="F217" s="197">
        <f>SUM(F211:F216)</f>
        <v>16455.440000000002</v>
      </c>
      <c r="G217" s="184">
        <f t="shared" si="3"/>
        <v>0.83108282828282842</v>
      </c>
      <c r="H217" s="186"/>
      <c r="I217" s="186"/>
      <c r="J217" s="186"/>
      <c r="K217" s="187"/>
      <c r="L217" s="182">
        <f>SUM(L211:L216)</f>
        <v>0</v>
      </c>
    </row>
    <row r="218" spans="1:14" ht="24" hidden="1" customHeight="1" x14ac:dyDescent="0.25">
      <c r="A218" s="181">
        <v>6171</v>
      </c>
      <c r="B218" s="181">
        <v>5011</v>
      </c>
      <c r="C218" s="181" t="s">
        <v>47</v>
      </c>
      <c r="D218" s="182">
        <v>600000</v>
      </c>
      <c r="E218" s="182">
        <v>690000</v>
      </c>
      <c r="F218" s="183">
        <v>589159</v>
      </c>
      <c r="G218" s="184">
        <f t="shared" si="3"/>
        <v>0.85385362318840585</v>
      </c>
      <c r="H218" s="186" t="s">
        <v>140</v>
      </c>
      <c r="I218" s="186"/>
      <c r="J218" s="186"/>
      <c r="K218" s="187"/>
      <c r="L218" s="182">
        <v>720000</v>
      </c>
    </row>
    <row r="219" spans="1:14" ht="24" hidden="1" customHeight="1" x14ac:dyDescent="0.25">
      <c r="A219" s="181">
        <v>6171</v>
      </c>
      <c r="B219" s="181">
        <v>5021</v>
      </c>
      <c r="C219" s="181" t="s">
        <v>40</v>
      </c>
      <c r="D219" s="182">
        <v>50000</v>
      </c>
      <c r="E219" s="182">
        <v>50000</v>
      </c>
      <c r="F219" s="183">
        <v>34243</v>
      </c>
      <c r="G219" s="184">
        <f t="shared" si="3"/>
        <v>0.68486000000000002</v>
      </c>
      <c r="H219" s="186"/>
      <c r="I219" s="186"/>
      <c r="J219" s="186"/>
      <c r="K219" s="187"/>
      <c r="L219" s="182">
        <v>50000</v>
      </c>
    </row>
    <row r="220" spans="1:14" ht="24" hidden="1" customHeight="1" x14ac:dyDescent="0.25">
      <c r="A220" s="181">
        <v>6171</v>
      </c>
      <c r="B220" s="181">
        <v>5031</v>
      </c>
      <c r="C220" s="181" t="s">
        <v>64</v>
      </c>
      <c r="D220" s="182">
        <v>155500</v>
      </c>
      <c r="E220" s="182">
        <v>180000</v>
      </c>
      <c r="F220" s="183">
        <v>147514.5</v>
      </c>
      <c r="G220" s="184">
        <f t="shared" si="3"/>
        <v>0.81952499999999995</v>
      </c>
      <c r="H220" s="186"/>
      <c r="I220" s="186"/>
      <c r="J220" s="186"/>
      <c r="K220" s="187"/>
      <c r="L220" s="182">
        <v>187000</v>
      </c>
    </row>
    <row r="221" spans="1:14" ht="24" hidden="1" customHeight="1" x14ac:dyDescent="0.25">
      <c r="A221" s="181">
        <v>6171</v>
      </c>
      <c r="B221" s="181">
        <v>5032</v>
      </c>
      <c r="C221" s="181" t="s">
        <v>65</v>
      </c>
      <c r="D221" s="182">
        <v>53990</v>
      </c>
      <c r="E221" s="182">
        <v>65000</v>
      </c>
      <c r="F221" s="183">
        <v>53103</v>
      </c>
      <c r="G221" s="184">
        <f t="shared" si="3"/>
        <v>0.81696923076923078</v>
      </c>
      <c r="H221" s="186"/>
      <c r="I221" s="186"/>
      <c r="J221" s="186"/>
      <c r="K221" s="187"/>
      <c r="L221" s="182">
        <v>65000</v>
      </c>
    </row>
    <row r="222" spans="1:14" ht="24" hidden="1" customHeight="1" x14ac:dyDescent="0.25">
      <c r="A222" s="181">
        <v>6171</v>
      </c>
      <c r="B222" s="181">
        <v>5038</v>
      </c>
      <c r="C222" s="181" t="s">
        <v>68</v>
      </c>
      <c r="D222" s="182">
        <v>5000</v>
      </c>
      <c r="E222" s="182">
        <v>5000</v>
      </c>
      <c r="F222" s="183">
        <v>4705</v>
      </c>
      <c r="G222" s="184">
        <f t="shared" si="3"/>
        <v>0.94099999999999995</v>
      </c>
      <c r="H222" s="186"/>
      <c r="I222" s="186"/>
      <c r="J222" s="186"/>
      <c r="K222" s="187"/>
      <c r="L222" s="182">
        <v>5000</v>
      </c>
    </row>
    <row r="223" spans="1:14" ht="24" hidden="1" customHeight="1" x14ac:dyDescent="0.25">
      <c r="A223" s="181">
        <v>6171</v>
      </c>
      <c r="B223" s="181">
        <v>5136</v>
      </c>
      <c r="C223" s="181" t="s">
        <v>41</v>
      </c>
      <c r="D223" s="182">
        <v>15000</v>
      </c>
      <c r="E223" s="182">
        <v>12000</v>
      </c>
      <c r="F223" s="183">
        <v>9242.6</v>
      </c>
      <c r="G223" s="184">
        <f t="shared" si="3"/>
        <v>0.77021666666666666</v>
      </c>
      <c r="H223" s="186"/>
      <c r="I223" s="186"/>
      <c r="J223" s="186"/>
      <c r="K223" s="187"/>
      <c r="L223" s="182">
        <v>12000</v>
      </c>
    </row>
    <row r="224" spans="1:14" ht="24" hidden="1" customHeight="1" x14ac:dyDescent="0.25">
      <c r="A224" s="181">
        <v>6171</v>
      </c>
      <c r="B224" s="181">
        <v>5137</v>
      </c>
      <c r="C224" s="181" t="s">
        <v>60</v>
      </c>
      <c r="D224" s="182">
        <v>95000</v>
      </c>
      <c r="E224" s="182">
        <v>50000</v>
      </c>
      <c r="F224" s="183">
        <v>58926</v>
      </c>
      <c r="G224" s="184">
        <f t="shared" si="3"/>
        <v>1.17852</v>
      </c>
      <c r="H224" s="240" t="s">
        <v>151</v>
      </c>
      <c r="I224" s="241"/>
      <c r="J224" s="241"/>
      <c r="K224" s="242"/>
      <c r="L224" s="182">
        <v>50000</v>
      </c>
      <c r="M224" s="179"/>
      <c r="N224" s="69"/>
    </row>
    <row r="225" spans="1:13" ht="24" hidden="1" customHeight="1" x14ac:dyDescent="0.25">
      <c r="A225" s="181">
        <v>6171</v>
      </c>
      <c r="B225" s="181">
        <v>5139</v>
      </c>
      <c r="C225" s="181" t="s">
        <v>43</v>
      </c>
      <c r="D225" s="182">
        <v>45000</v>
      </c>
      <c r="E225" s="182">
        <v>65000</v>
      </c>
      <c r="F225" s="183">
        <v>36587.26</v>
      </c>
      <c r="G225" s="184">
        <f t="shared" si="3"/>
        <v>0.56288092307692306</v>
      </c>
      <c r="H225" s="186"/>
      <c r="I225" s="186"/>
      <c r="J225" s="186"/>
      <c r="K225" s="187"/>
      <c r="L225" s="182">
        <v>50000</v>
      </c>
    </row>
    <row r="226" spans="1:13" ht="24" hidden="1" customHeight="1" x14ac:dyDescent="0.25">
      <c r="A226" s="181">
        <v>6171</v>
      </c>
      <c r="B226" s="181">
        <v>5151</v>
      </c>
      <c r="C226" s="181" t="s">
        <v>61</v>
      </c>
      <c r="D226" s="182">
        <v>8000</v>
      </c>
      <c r="E226" s="182">
        <v>14000</v>
      </c>
      <c r="F226" s="183">
        <v>13967</v>
      </c>
      <c r="G226" s="184">
        <f t="shared" si="3"/>
        <v>0.99764285714285716</v>
      </c>
      <c r="H226" s="186"/>
      <c r="I226" s="186"/>
      <c r="J226" s="186"/>
      <c r="K226" s="187"/>
      <c r="L226" s="182">
        <v>14000</v>
      </c>
    </row>
    <row r="227" spans="1:13" ht="24" hidden="1" customHeight="1" x14ac:dyDescent="0.25">
      <c r="A227" s="181">
        <v>6171</v>
      </c>
      <c r="B227" s="181">
        <v>5153</v>
      </c>
      <c r="C227" s="181" t="s">
        <v>70</v>
      </c>
      <c r="D227" s="182">
        <v>40000</v>
      </c>
      <c r="E227" s="182">
        <v>72000</v>
      </c>
      <c r="F227" s="183">
        <v>47143.95</v>
      </c>
      <c r="G227" s="184">
        <f t="shared" si="3"/>
        <v>0.65477708333333329</v>
      </c>
      <c r="H227" s="186"/>
      <c r="I227" s="186"/>
      <c r="J227" s="186"/>
      <c r="K227" s="187"/>
      <c r="L227" s="182">
        <v>71000</v>
      </c>
    </row>
    <row r="228" spans="1:13" ht="24" hidden="1" customHeight="1" x14ac:dyDescent="0.25">
      <c r="A228" s="181">
        <v>6171</v>
      </c>
      <c r="B228" s="181">
        <v>5154</v>
      </c>
      <c r="C228" s="181" t="s">
        <v>49</v>
      </c>
      <c r="D228" s="182">
        <v>88700</v>
      </c>
      <c r="E228" s="182">
        <v>107000</v>
      </c>
      <c r="F228" s="183">
        <v>68117.440000000002</v>
      </c>
      <c r="G228" s="184">
        <f t="shared" si="3"/>
        <v>0.63661158878504676</v>
      </c>
      <c r="H228" s="224"/>
      <c r="I228" s="224"/>
      <c r="J228" s="224"/>
      <c r="K228" s="225"/>
      <c r="L228" s="182">
        <v>85000</v>
      </c>
    </row>
    <row r="229" spans="1:13" ht="24" hidden="1" customHeight="1" x14ac:dyDescent="0.25">
      <c r="A229" s="181">
        <v>6171</v>
      </c>
      <c r="B229" s="181">
        <v>5161</v>
      </c>
      <c r="C229" s="181" t="s">
        <v>71</v>
      </c>
      <c r="D229" s="182">
        <v>10000</v>
      </c>
      <c r="E229" s="182">
        <v>15000</v>
      </c>
      <c r="F229" s="183">
        <v>9337</v>
      </c>
      <c r="G229" s="184">
        <f t="shared" si="3"/>
        <v>0.62246666666666661</v>
      </c>
      <c r="H229" s="186"/>
      <c r="I229" s="186"/>
      <c r="J229" s="186"/>
      <c r="K229" s="187"/>
      <c r="L229" s="182">
        <v>15000</v>
      </c>
    </row>
    <row r="230" spans="1:13" ht="24" hidden="1" customHeight="1" x14ac:dyDescent="0.25">
      <c r="A230" s="181">
        <v>6171</v>
      </c>
      <c r="B230" s="181">
        <v>5162</v>
      </c>
      <c r="C230" s="181" t="s">
        <v>62</v>
      </c>
      <c r="D230" s="182">
        <v>84000</v>
      </c>
      <c r="E230" s="182">
        <v>75000</v>
      </c>
      <c r="F230" s="183">
        <v>45892.82</v>
      </c>
      <c r="G230" s="184">
        <f t="shared" si="3"/>
        <v>0.61190426666666664</v>
      </c>
      <c r="H230" s="186"/>
      <c r="I230" s="186"/>
      <c r="J230" s="186"/>
      <c r="K230" s="187"/>
      <c r="L230" s="182">
        <v>60000</v>
      </c>
      <c r="M230" t="s">
        <v>312</v>
      </c>
    </row>
    <row r="231" spans="1:13" ht="24" hidden="1" customHeight="1" x14ac:dyDescent="0.25">
      <c r="A231" s="181">
        <v>6171</v>
      </c>
      <c r="B231" s="181">
        <v>5163</v>
      </c>
      <c r="C231" s="181" t="s">
        <v>51</v>
      </c>
      <c r="D231" s="182"/>
      <c r="E231" s="182"/>
      <c r="F231" s="183">
        <v>850</v>
      </c>
      <c r="G231" s="184" t="e">
        <f t="shared" si="3"/>
        <v>#DIV/0!</v>
      </c>
      <c r="H231" s="186"/>
      <c r="I231" s="186"/>
      <c r="J231" s="186"/>
      <c r="K231" s="187"/>
      <c r="L231" s="182"/>
    </row>
    <row r="232" spans="1:13" ht="24" hidden="1" customHeight="1" x14ac:dyDescent="0.25">
      <c r="A232" s="181">
        <v>6171</v>
      </c>
      <c r="B232" s="181">
        <v>5164</v>
      </c>
      <c r="C232" s="181" t="s">
        <v>166</v>
      </c>
      <c r="D232" s="182">
        <v>35000</v>
      </c>
      <c r="E232" s="182">
        <v>40000</v>
      </c>
      <c r="F232" s="183">
        <v>25180</v>
      </c>
      <c r="G232" s="184">
        <f t="shared" si="3"/>
        <v>0.62949999999999995</v>
      </c>
      <c r="H232" s="226" t="s">
        <v>143</v>
      </c>
      <c r="I232" s="227"/>
      <c r="J232" s="227"/>
      <c r="K232" s="227"/>
      <c r="L232" s="182">
        <v>35000</v>
      </c>
      <c r="M232" s="171" t="s">
        <v>313</v>
      </c>
    </row>
    <row r="233" spans="1:13" ht="24" hidden="1" customHeight="1" x14ac:dyDescent="0.25">
      <c r="A233" s="181">
        <v>6171</v>
      </c>
      <c r="B233" s="181">
        <v>5166</v>
      </c>
      <c r="C233" s="181" t="s">
        <v>72</v>
      </c>
      <c r="D233" s="182">
        <v>100000</v>
      </c>
      <c r="E233" s="182">
        <v>60000</v>
      </c>
      <c r="F233" s="183">
        <v>28120</v>
      </c>
      <c r="G233" s="184">
        <f t="shared" si="3"/>
        <v>0.46866666666666668</v>
      </c>
      <c r="H233" s="243" t="s">
        <v>145</v>
      </c>
      <c r="I233" s="244"/>
      <c r="J233" s="244"/>
      <c r="K233" s="244"/>
      <c r="L233" s="182">
        <v>60000</v>
      </c>
    </row>
    <row r="234" spans="1:13" ht="24" hidden="1" customHeight="1" x14ac:dyDescent="0.25">
      <c r="A234" s="181">
        <v>6171</v>
      </c>
      <c r="B234" s="181">
        <v>5167</v>
      </c>
      <c r="C234" s="181" t="s">
        <v>73</v>
      </c>
      <c r="D234" s="182">
        <v>20000</v>
      </c>
      <c r="E234" s="182">
        <v>20000</v>
      </c>
      <c r="F234" s="183">
        <v>7155</v>
      </c>
      <c r="G234" s="184">
        <f t="shared" si="3"/>
        <v>0.35775000000000001</v>
      </c>
      <c r="H234" s="186"/>
      <c r="I234" s="186"/>
      <c r="J234" s="186"/>
      <c r="K234" s="187"/>
      <c r="L234" s="182">
        <v>20000</v>
      </c>
    </row>
    <row r="235" spans="1:13" ht="24" hidden="1" customHeight="1" x14ac:dyDescent="0.25">
      <c r="A235" s="181">
        <v>6171</v>
      </c>
      <c r="B235" s="181">
        <v>5168</v>
      </c>
      <c r="C235" s="181" t="s">
        <v>255</v>
      </c>
      <c r="D235" s="182"/>
      <c r="E235" s="182">
        <v>80000</v>
      </c>
      <c r="F235" s="183">
        <v>84459.55</v>
      </c>
      <c r="G235" s="184">
        <f t="shared" si="3"/>
        <v>1.055744375</v>
      </c>
      <c r="H235" s="186"/>
      <c r="I235" s="186"/>
      <c r="J235" s="186"/>
      <c r="K235" s="187"/>
      <c r="L235" s="182">
        <v>80000</v>
      </c>
    </row>
    <row r="236" spans="1:13" ht="24" hidden="1" customHeight="1" x14ac:dyDescent="0.25">
      <c r="A236" s="181">
        <v>6171</v>
      </c>
      <c r="B236" s="181">
        <v>5169</v>
      </c>
      <c r="C236" s="181" t="s">
        <v>34</v>
      </c>
      <c r="D236" s="182">
        <v>210000</v>
      </c>
      <c r="E236" s="182">
        <v>220000</v>
      </c>
      <c r="F236" s="183">
        <v>170359.04000000001</v>
      </c>
      <c r="G236" s="184">
        <f t="shared" si="3"/>
        <v>0.77435927272727278</v>
      </c>
      <c r="H236" s="241"/>
      <c r="I236" s="241"/>
      <c r="J236" s="241"/>
      <c r="K236" s="242"/>
      <c r="L236" s="182">
        <v>200000</v>
      </c>
    </row>
    <row r="237" spans="1:13" ht="24" hidden="1" customHeight="1" x14ac:dyDescent="0.25">
      <c r="A237" s="181">
        <v>6171</v>
      </c>
      <c r="B237" s="181">
        <v>5171</v>
      </c>
      <c r="C237" s="181" t="s">
        <v>74</v>
      </c>
      <c r="D237" s="182">
        <v>60000</v>
      </c>
      <c r="E237" s="182">
        <v>20000</v>
      </c>
      <c r="F237" s="183">
        <v>6326</v>
      </c>
      <c r="G237" s="184">
        <f t="shared" si="3"/>
        <v>0.31630000000000003</v>
      </c>
      <c r="H237" s="186"/>
      <c r="I237" s="186"/>
      <c r="J237" s="186"/>
      <c r="K237" s="187"/>
      <c r="L237" s="196">
        <v>20000</v>
      </c>
    </row>
    <row r="238" spans="1:13" ht="24" hidden="1" customHeight="1" x14ac:dyDescent="0.25">
      <c r="A238" s="181">
        <v>6171</v>
      </c>
      <c r="B238" s="181">
        <v>5172</v>
      </c>
      <c r="C238" s="181" t="s">
        <v>107</v>
      </c>
      <c r="D238" s="182"/>
      <c r="E238" s="182">
        <v>11000</v>
      </c>
      <c r="F238" s="183">
        <v>10890</v>
      </c>
      <c r="G238" s="184">
        <f t="shared" si="3"/>
        <v>0.99</v>
      </c>
      <c r="H238" s="186"/>
      <c r="I238" s="186"/>
      <c r="J238" s="186"/>
      <c r="K238" s="187"/>
      <c r="L238" s="196"/>
    </row>
    <row r="239" spans="1:13" ht="24" hidden="1" customHeight="1" x14ac:dyDescent="0.25">
      <c r="A239" s="181">
        <v>6171</v>
      </c>
      <c r="B239" s="181">
        <v>5173</v>
      </c>
      <c r="C239" s="181" t="s">
        <v>75</v>
      </c>
      <c r="D239" s="182">
        <v>11000</v>
      </c>
      <c r="E239" s="182">
        <v>40000</v>
      </c>
      <c r="F239" s="183">
        <v>35114</v>
      </c>
      <c r="G239" s="184">
        <f t="shared" si="3"/>
        <v>0.87785000000000002</v>
      </c>
      <c r="H239" s="186"/>
      <c r="I239" s="186"/>
      <c r="J239" s="186"/>
      <c r="K239" s="187"/>
      <c r="L239" s="182">
        <v>40000</v>
      </c>
    </row>
    <row r="240" spans="1:13" ht="24" hidden="1" customHeight="1" x14ac:dyDescent="0.25">
      <c r="A240" s="181">
        <v>6171</v>
      </c>
      <c r="B240" s="181">
        <v>5175</v>
      </c>
      <c r="C240" s="181" t="s">
        <v>66</v>
      </c>
      <c r="D240" s="182">
        <v>15000</v>
      </c>
      <c r="E240" s="182">
        <v>10500</v>
      </c>
      <c r="F240" s="183">
        <v>9192</v>
      </c>
      <c r="G240" s="184">
        <f t="shared" si="3"/>
        <v>0.87542857142857144</v>
      </c>
      <c r="H240" s="186"/>
      <c r="I240" s="186"/>
      <c r="J240" s="186"/>
      <c r="K240" s="187"/>
      <c r="L240" s="182">
        <v>11000</v>
      </c>
    </row>
    <row r="241" spans="1:14" ht="24" hidden="1" customHeight="1" x14ac:dyDescent="0.25">
      <c r="A241" s="181">
        <v>6171</v>
      </c>
      <c r="B241" s="181">
        <v>5176</v>
      </c>
      <c r="C241" s="181" t="s">
        <v>76</v>
      </c>
      <c r="D241" s="182">
        <v>3000</v>
      </c>
      <c r="E241" s="182">
        <v>15000</v>
      </c>
      <c r="F241" s="183">
        <v>4977</v>
      </c>
      <c r="G241" s="184">
        <f t="shared" si="3"/>
        <v>0.33179999999999998</v>
      </c>
      <c r="H241" s="186"/>
      <c r="I241" s="186"/>
      <c r="J241" s="186"/>
      <c r="K241" s="187"/>
      <c r="L241" s="182"/>
    </row>
    <row r="242" spans="1:14" ht="24" hidden="1" customHeight="1" x14ac:dyDescent="0.25">
      <c r="A242" s="181">
        <v>6171</v>
      </c>
      <c r="B242" s="181">
        <v>5182</v>
      </c>
      <c r="C242" s="181" t="s">
        <v>77</v>
      </c>
      <c r="D242" s="182">
        <v>0</v>
      </c>
      <c r="E242" s="182"/>
      <c r="F242" s="183">
        <v>23992</v>
      </c>
      <c r="G242" s="184" t="e">
        <f t="shared" si="3"/>
        <v>#DIV/0!</v>
      </c>
      <c r="H242" s="186"/>
      <c r="I242" s="186"/>
      <c r="J242" s="185"/>
      <c r="K242" s="187"/>
      <c r="L242" s="182"/>
    </row>
    <row r="243" spans="1:14" ht="24" hidden="1" customHeight="1" x14ac:dyDescent="0.25">
      <c r="A243" s="181">
        <v>6171</v>
      </c>
      <c r="B243" s="181">
        <v>5191</v>
      </c>
      <c r="C243" s="181" t="s">
        <v>183</v>
      </c>
      <c r="D243" s="182"/>
      <c r="E243" s="182"/>
      <c r="F243" s="183"/>
      <c r="G243" s="184" t="e">
        <f t="shared" si="3"/>
        <v>#DIV/0!</v>
      </c>
      <c r="H243" s="186"/>
      <c r="I243" s="186"/>
      <c r="J243" s="185"/>
      <c r="K243" s="187"/>
      <c r="L243" s="182"/>
    </row>
    <row r="244" spans="1:14" ht="24" hidden="1" customHeight="1" x14ac:dyDescent="0.25">
      <c r="A244" s="181">
        <v>6171</v>
      </c>
      <c r="B244" s="181">
        <v>5321</v>
      </c>
      <c r="C244" s="181" t="s">
        <v>98</v>
      </c>
      <c r="D244" s="182">
        <v>1500</v>
      </c>
      <c r="E244" s="182">
        <v>2000</v>
      </c>
      <c r="F244" s="183">
        <v>5000</v>
      </c>
      <c r="G244" s="184">
        <f t="shared" si="3"/>
        <v>2.5</v>
      </c>
      <c r="H244" s="186"/>
      <c r="I244" s="186"/>
      <c r="J244" s="186"/>
      <c r="K244" s="187"/>
      <c r="L244" s="182">
        <v>5000</v>
      </c>
      <c r="M244" s="171" t="s">
        <v>277</v>
      </c>
    </row>
    <row r="245" spans="1:14" ht="24" hidden="1" customHeight="1" x14ac:dyDescent="0.25">
      <c r="A245" s="181">
        <v>6171</v>
      </c>
      <c r="B245" s="181">
        <v>5361</v>
      </c>
      <c r="C245" s="181" t="s">
        <v>108</v>
      </c>
      <c r="D245" s="182">
        <v>0</v>
      </c>
      <c r="E245" s="182">
        <v>2000</v>
      </c>
      <c r="F245" s="183">
        <v>5000</v>
      </c>
      <c r="G245" s="184">
        <f t="shared" si="3"/>
        <v>2.5</v>
      </c>
      <c r="H245" s="198"/>
      <c r="I245" s="198"/>
      <c r="J245" s="198"/>
      <c r="K245" s="199"/>
      <c r="L245" s="182">
        <v>2000</v>
      </c>
    </row>
    <row r="246" spans="1:14" ht="24" hidden="1" customHeight="1" x14ac:dyDescent="0.25">
      <c r="A246" s="181">
        <v>6171</v>
      </c>
      <c r="B246" s="181">
        <v>5362</v>
      </c>
      <c r="C246" s="181" t="s">
        <v>55</v>
      </c>
      <c r="D246" s="182">
        <v>2000</v>
      </c>
      <c r="E246" s="182">
        <v>10000</v>
      </c>
      <c r="F246" s="183">
        <v>500</v>
      </c>
      <c r="G246" s="184">
        <f t="shared" si="3"/>
        <v>0.05</v>
      </c>
      <c r="H246" s="186" t="s">
        <v>83</v>
      </c>
      <c r="I246" s="186"/>
      <c r="J246" s="186"/>
      <c r="K246" s="187"/>
      <c r="L246" s="182">
        <v>5000</v>
      </c>
    </row>
    <row r="247" spans="1:14" ht="24" hidden="1" customHeight="1" x14ac:dyDescent="0.25">
      <c r="A247" s="181">
        <v>6171</v>
      </c>
      <c r="B247" s="181">
        <v>5363</v>
      </c>
      <c r="C247" s="181" t="s">
        <v>256</v>
      </c>
      <c r="D247" s="182"/>
      <c r="E247" s="182">
        <v>400</v>
      </c>
      <c r="F247" s="183">
        <v>396</v>
      </c>
      <c r="G247" s="184">
        <f t="shared" si="3"/>
        <v>0.99</v>
      </c>
      <c r="H247" s="186"/>
      <c r="I247" s="186"/>
      <c r="J247" s="186"/>
      <c r="K247" s="187"/>
      <c r="L247" s="182"/>
    </row>
    <row r="248" spans="1:14" ht="24" hidden="1" customHeight="1" x14ac:dyDescent="0.25">
      <c r="A248" s="181">
        <v>6171</v>
      </c>
      <c r="B248" s="181">
        <v>5365</v>
      </c>
      <c r="C248" s="181" t="s">
        <v>247</v>
      </c>
      <c r="D248" s="182"/>
      <c r="E248" s="182">
        <v>10000</v>
      </c>
      <c r="F248" s="183"/>
      <c r="G248" s="184">
        <f t="shared" si="3"/>
        <v>0</v>
      </c>
      <c r="H248" s="186"/>
      <c r="I248" s="186"/>
      <c r="J248" s="186"/>
      <c r="K248" s="187"/>
      <c r="L248" s="182"/>
    </row>
    <row r="249" spans="1:14" ht="24" hidden="1" customHeight="1" x14ac:dyDescent="0.25">
      <c r="A249" s="181">
        <v>6171</v>
      </c>
      <c r="B249" s="181">
        <v>5499</v>
      </c>
      <c r="C249" s="181" t="s">
        <v>174</v>
      </c>
      <c r="D249" s="182">
        <v>2000</v>
      </c>
      <c r="E249" s="182">
        <v>12000</v>
      </c>
      <c r="F249" s="183">
        <v>10000</v>
      </c>
      <c r="G249" s="184">
        <f t="shared" si="3"/>
        <v>0.83333333333333337</v>
      </c>
      <c r="H249" s="186" t="s">
        <v>83</v>
      </c>
      <c r="I249" s="186"/>
      <c r="J249" s="186"/>
      <c r="K249" s="187"/>
      <c r="L249" s="182">
        <v>12000</v>
      </c>
      <c r="M249" s="171" t="s">
        <v>278</v>
      </c>
    </row>
    <row r="250" spans="1:14" ht="24" hidden="1" customHeight="1" x14ac:dyDescent="0.25">
      <c r="A250" s="181">
        <v>6171</v>
      </c>
      <c r="B250" s="181">
        <v>6119</v>
      </c>
      <c r="C250" s="181" t="s">
        <v>87</v>
      </c>
      <c r="D250" s="182">
        <v>775200</v>
      </c>
      <c r="E250" s="182"/>
      <c r="F250" s="183"/>
      <c r="G250" s="184" t="e">
        <f t="shared" si="3"/>
        <v>#DIV/0!</v>
      </c>
      <c r="H250" s="186" t="s">
        <v>158</v>
      </c>
      <c r="I250" s="186"/>
      <c r="J250" s="186"/>
      <c r="K250" s="187"/>
      <c r="L250" s="182"/>
    </row>
    <row r="251" spans="1:14" ht="24" hidden="1" customHeight="1" x14ac:dyDescent="0.25">
      <c r="A251" s="181">
        <v>6171</v>
      </c>
      <c r="B251" s="181">
        <v>6122</v>
      </c>
      <c r="C251" s="181" t="s">
        <v>180</v>
      </c>
      <c r="D251" s="182"/>
      <c r="E251" s="182"/>
      <c r="F251" s="183"/>
      <c r="G251" s="184"/>
      <c r="H251" s="186"/>
      <c r="I251" s="186"/>
      <c r="J251" s="186"/>
      <c r="K251" s="187"/>
      <c r="L251" s="182"/>
    </row>
    <row r="252" spans="1:14" ht="24" hidden="1" customHeight="1" x14ac:dyDescent="0.25">
      <c r="A252" s="181">
        <v>6171</v>
      </c>
      <c r="B252" s="181">
        <v>6130</v>
      </c>
      <c r="C252" s="181" t="s">
        <v>154</v>
      </c>
      <c r="D252" s="182">
        <v>461500</v>
      </c>
      <c r="E252" s="182">
        <v>5000</v>
      </c>
      <c r="F252" s="183"/>
      <c r="G252" s="184">
        <f t="shared" si="3"/>
        <v>0</v>
      </c>
      <c r="H252" s="186" t="s">
        <v>155</v>
      </c>
      <c r="I252" s="186"/>
      <c r="J252" s="186"/>
      <c r="K252" s="187"/>
      <c r="L252" s="182"/>
    </row>
    <row r="253" spans="1:14" ht="24" customHeight="1" x14ac:dyDescent="0.25">
      <c r="A253" s="193">
        <v>6171</v>
      </c>
      <c r="B253" s="193"/>
      <c r="C253" s="193" t="s">
        <v>29</v>
      </c>
      <c r="D253" s="182">
        <f>SUM(D218:D252)</f>
        <v>2946390</v>
      </c>
      <c r="E253" s="182">
        <f>SUM(E218:E252)</f>
        <v>1957900</v>
      </c>
      <c r="F253" s="182">
        <f>SUM(F218:F252)</f>
        <v>1545449.1600000001</v>
      </c>
      <c r="G253" s="184">
        <f t="shared" si="3"/>
        <v>0.78934019102099195</v>
      </c>
      <c r="H253" s="186"/>
      <c r="I253" s="186"/>
      <c r="J253" s="186"/>
      <c r="K253" s="187"/>
      <c r="L253" s="182">
        <f>SUM(L218:L252)</f>
        <v>1874000</v>
      </c>
      <c r="M253" s="173"/>
      <c r="N253" s="25"/>
    </row>
    <row r="254" spans="1:14" ht="24" hidden="1" customHeight="1" x14ac:dyDescent="0.25">
      <c r="A254" s="195">
        <v>6310</v>
      </c>
      <c r="B254" s="181">
        <v>5141</v>
      </c>
      <c r="C254" s="181" t="s">
        <v>69</v>
      </c>
      <c r="D254" s="182">
        <v>100000</v>
      </c>
      <c r="E254" s="182">
        <v>40000</v>
      </c>
      <c r="F254" s="183">
        <v>14530.2</v>
      </c>
      <c r="G254" s="184">
        <f t="shared" si="3"/>
        <v>0.36325499999999999</v>
      </c>
      <c r="H254" s="186" t="s">
        <v>155</v>
      </c>
      <c r="I254" s="186"/>
      <c r="J254" s="186"/>
      <c r="K254" s="187"/>
      <c r="L254" s="182">
        <v>20000</v>
      </c>
    </row>
    <row r="255" spans="1:14" ht="24" hidden="1" customHeight="1" x14ac:dyDescent="0.25">
      <c r="A255" s="181">
        <v>6310</v>
      </c>
      <c r="B255" s="181">
        <v>5163</v>
      </c>
      <c r="C255" s="181" t="s">
        <v>51</v>
      </c>
      <c r="D255" s="182">
        <v>30000</v>
      </c>
      <c r="E255" s="182">
        <v>20000</v>
      </c>
      <c r="F255" s="183">
        <v>16326.1</v>
      </c>
      <c r="G255" s="184">
        <f t="shared" si="3"/>
        <v>0.81630500000000006</v>
      </c>
      <c r="H255" s="186" t="s">
        <v>142</v>
      </c>
      <c r="I255" s="186"/>
      <c r="J255" s="186"/>
      <c r="K255" s="187"/>
      <c r="L255" s="182">
        <v>20000</v>
      </c>
    </row>
    <row r="256" spans="1:14" ht="24" customHeight="1" x14ac:dyDescent="0.25">
      <c r="A256" s="193">
        <v>6310</v>
      </c>
      <c r="B256" s="193"/>
      <c r="C256" s="193" t="s">
        <v>135</v>
      </c>
      <c r="D256" s="182">
        <f>SUM(D254:D255)</f>
        <v>130000</v>
      </c>
      <c r="E256" s="182">
        <f>SUM(E254:E255)</f>
        <v>60000</v>
      </c>
      <c r="F256" s="182">
        <f>SUM(F254:F255)</f>
        <v>30856.300000000003</v>
      </c>
      <c r="G256" s="184">
        <f t="shared" si="3"/>
        <v>0.51427166666666668</v>
      </c>
      <c r="H256" s="186"/>
      <c r="I256" s="186"/>
      <c r="J256" s="186"/>
      <c r="K256" s="187"/>
      <c r="L256" s="182">
        <f>SUM(L254:L255)</f>
        <v>40000</v>
      </c>
    </row>
    <row r="257" spans="1:14" ht="24" hidden="1" customHeight="1" x14ac:dyDescent="0.25">
      <c r="A257" s="195">
        <v>6320</v>
      </c>
      <c r="B257" s="195">
        <v>5163</v>
      </c>
      <c r="C257" s="181" t="s">
        <v>51</v>
      </c>
      <c r="D257" s="182"/>
      <c r="E257" s="182">
        <v>90000</v>
      </c>
      <c r="F257" s="197">
        <v>72249</v>
      </c>
      <c r="G257" s="184">
        <f t="shared" si="3"/>
        <v>0.80276666666666663</v>
      </c>
      <c r="H257" s="186"/>
      <c r="I257" s="186"/>
      <c r="J257" s="186"/>
      <c r="K257" s="187"/>
      <c r="L257" s="182">
        <v>90000</v>
      </c>
      <c r="M257" s="171" t="s">
        <v>249</v>
      </c>
      <c r="N257" t="s">
        <v>314</v>
      </c>
    </row>
    <row r="258" spans="1:14" ht="24" customHeight="1" x14ac:dyDescent="0.25">
      <c r="A258" s="193">
        <v>6320</v>
      </c>
      <c r="B258" s="193"/>
      <c r="C258" s="193" t="s">
        <v>184</v>
      </c>
      <c r="D258" s="182"/>
      <c r="E258" s="182">
        <f>SUM(E257)</f>
        <v>90000</v>
      </c>
      <c r="F258" s="182">
        <f>SUM(F257)</f>
        <v>72249</v>
      </c>
      <c r="G258" s="184">
        <f t="shared" si="3"/>
        <v>0.80276666666666663</v>
      </c>
      <c r="H258" s="186"/>
      <c r="I258" s="186"/>
      <c r="J258" s="186"/>
      <c r="K258" s="187"/>
      <c r="L258" s="182">
        <f>SUM(L257)</f>
        <v>90000</v>
      </c>
    </row>
    <row r="259" spans="1:14" ht="24" hidden="1" customHeight="1" x14ac:dyDescent="0.25">
      <c r="A259" s="228">
        <v>6330</v>
      </c>
      <c r="B259" s="181">
        <v>5342</v>
      </c>
      <c r="C259" s="181" t="s">
        <v>91</v>
      </c>
      <c r="D259" s="182">
        <v>0</v>
      </c>
      <c r="E259" s="182">
        <v>41000</v>
      </c>
      <c r="F259" s="183">
        <v>32531</v>
      </c>
      <c r="G259" s="184">
        <f t="shared" si="3"/>
        <v>0.79343902439024394</v>
      </c>
      <c r="H259" s="186"/>
      <c r="I259" s="186"/>
      <c r="J259" s="186"/>
      <c r="K259" s="187"/>
      <c r="L259" s="182">
        <v>41000</v>
      </c>
    </row>
    <row r="260" spans="1:14" ht="24" hidden="1" customHeight="1" x14ac:dyDescent="0.25">
      <c r="A260" s="228">
        <v>6330</v>
      </c>
      <c r="B260" s="181">
        <v>5345</v>
      </c>
      <c r="C260" s="181" t="s">
        <v>136</v>
      </c>
      <c r="D260" s="182">
        <v>0</v>
      </c>
      <c r="E260" s="182"/>
      <c r="F260" s="183">
        <v>820000</v>
      </c>
      <c r="G260" s="184" t="e">
        <f t="shared" si="3"/>
        <v>#DIV/0!</v>
      </c>
      <c r="H260" s="186"/>
      <c r="I260" s="186"/>
      <c r="J260" s="186"/>
      <c r="K260" s="187"/>
      <c r="L260" s="182"/>
    </row>
    <row r="261" spans="1:14" ht="24" customHeight="1" x14ac:dyDescent="0.25">
      <c r="A261" s="229">
        <v>6330</v>
      </c>
      <c r="B261" s="193"/>
      <c r="C261" s="193" t="s">
        <v>92</v>
      </c>
      <c r="D261" s="182">
        <f>SUM(D259:D260)</f>
        <v>0</v>
      </c>
      <c r="E261" s="182">
        <f>SUM(E259:E260)</f>
        <v>41000</v>
      </c>
      <c r="F261" s="182">
        <f>SUM(F259:F260)</f>
        <v>852531</v>
      </c>
      <c r="G261" s="184">
        <f t="shared" si="3"/>
        <v>20.793439024390246</v>
      </c>
      <c r="H261" s="186"/>
      <c r="I261" s="186"/>
      <c r="J261" s="186"/>
      <c r="K261" s="187"/>
      <c r="L261" s="182">
        <f>SUM(L259:L260)</f>
        <v>41000</v>
      </c>
    </row>
    <row r="262" spans="1:14" ht="24" hidden="1" customHeight="1" x14ac:dyDescent="0.25">
      <c r="A262" s="228">
        <v>6402</v>
      </c>
      <c r="B262" s="181">
        <v>5366</v>
      </c>
      <c r="C262" s="181" t="s">
        <v>99</v>
      </c>
      <c r="D262" s="182">
        <v>0</v>
      </c>
      <c r="E262" s="182"/>
      <c r="F262" s="183"/>
      <c r="G262" s="184" t="e">
        <f t="shared" si="3"/>
        <v>#DIV/0!</v>
      </c>
      <c r="H262" s="186"/>
      <c r="I262" s="186"/>
      <c r="J262" s="186"/>
      <c r="K262" s="187"/>
      <c r="L262" s="182"/>
    </row>
    <row r="263" spans="1:14" ht="24" hidden="1" customHeight="1" x14ac:dyDescent="0.25">
      <c r="A263" s="229">
        <v>6402</v>
      </c>
      <c r="B263" s="193"/>
      <c r="C263" s="193" t="s">
        <v>100</v>
      </c>
      <c r="D263" s="182">
        <f>SUM(D262)</f>
        <v>0</v>
      </c>
      <c r="E263" s="182"/>
      <c r="F263" s="197">
        <f>SUM(F262)</f>
        <v>0</v>
      </c>
      <c r="G263" s="184" t="e">
        <f t="shared" si="3"/>
        <v>#DIV/0!</v>
      </c>
      <c r="H263" s="186"/>
      <c r="I263" s="186"/>
      <c r="J263" s="186"/>
      <c r="K263" s="187"/>
      <c r="L263" s="182">
        <f>SUM(L262)</f>
        <v>0</v>
      </c>
    </row>
    <row r="264" spans="1:14" ht="24" hidden="1" customHeight="1" x14ac:dyDescent="0.25">
      <c r="A264" s="228">
        <v>6399</v>
      </c>
      <c r="B264" s="181">
        <v>5362</v>
      </c>
      <c r="C264" s="181" t="s">
        <v>96</v>
      </c>
      <c r="D264" s="182"/>
      <c r="E264" s="182">
        <v>37240</v>
      </c>
      <c r="F264" s="197">
        <v>37240</v>
      </c>
      <c r="G264" s="184">
        <f t="shared" si="3"/>
        <v>1</v>
      </c>
      <c r="H264" s="186"/>
      <c r="I264" s="186"/>
      <c r="J264" s="186"/>
      <c r="K264" s="187"/>
      <c r="L264" s="182"/>
      <c r="M264" s="171" t="s">
        <v>223</v>
      </c>
    </row>
    <row r="265" spans="1:14" ht="24" hidden="1" customHeight="1" x14ac:dyDescent="0.25">
      <c r="A265" s="229">
        <v>6399</v>
      </c>
      <c r="B265" s="193"/>
      <c r="C265" s="193" t="s">
        <v>190</v>
      </c>
      <c r="D265" s="182"/>
      <c r="E265" s="182">
        <f>SUM(E264)</f>
        <v>37240</v>
      </c>
      <c r="F265" s="182">
        <f>SUM(F264)</f>
        <v>37240</v>
      </c>
      <c r="G265" s="184">
        <f t="shared" si="3"/>
        <v>1</v>
      </c>
      <c r="H265" s="186"/>
      <c r="I265" s="186"/>
      <c r="J265" s="186"/>
      <c r="K265" s="187"/>
      <c r="L265" s="182">
        <f>SUM(L263:L264)</f>
        <v>0</v>
      </c>
    </row>
    <row r="266" spans="1:14" ht="24" hidden="1" customHeight="1" x14ac:dyDescent="0.2">
      <c r="A266" s="230">
        <v>6402</v>
      </c>
      <c r="B266" s="195">
        <v>5366</v>
      </c>
      <c r="C266" s="195" t="s">
        <v>225</v>
      </c>
      <c r="D266" s="201"/>
      <c r="E266" s="201">
        <v>910</v>
      </c>
      <c r="F266" s="201">
        <v>910</v>
      </c>
      <c r="G266" s="184">
        <f t="shared" si="3"/>
        <v>1</v>
      </c>
      <c r="H266" s="203"/>
      <c r="I266" s="203"/>
      <c r="J266" s="203"/>
      <c r="K266" s="204"/>
      <c r="L266" s="201">
        <v>9689</v>
      </c>
    </row>
    <row r="267" spans="1:14" ht="24" customHeight="1" x14ac:dyDescent="0.25">
      <c r="A267" s="229">
        <v>6402</v>
      </c>
      <c r="B267" s="193"/>
      <c r="C267" s="193" t="s">
        <v>100</v>
      </c>
      <c r="D267" s="182"/>
      <c r="E267" s="182">
        <f>SUM(E266)</f>
        <v>910</v>
      </c>
      <c r="F267" s="182">
        <f>SUM(F266)</f>
        <v>910</v>
      </c>
      <c r="G267" s="184">
        <f t="shared" si="3"/>
        <v>1</v>
      </c>
      <c r="H267" s="186"/>
      <c r="I267" s="186"/>
      <c r="J267" s="186"/>
      <c r="K267" s="187"/>
      <c r="L267" s="182">
        <f>SUM(L266)</f>
        <v>9689</v>
      </c>
    </row>
    <row r="268" spans="1:14" ht="24" hidden="1" customHeight="1" x14ac:dyDescent="0.25">
      <c r="A268" s="228">
        <v>6409</v>
      </c>
      <c r="B268" s="181">
        <v>5192</v>
      </c>
      <c r="C268" s="181" t="s">
        <v>109</v>
      </c>
      <c r="D268" s="182">
        <v>2000</v>
      </c>
      <c r="E268" s="182">
        <v>2000</v>
      </c>
      <c r="F268" s="183">
        <v>300</v>
      </c>
      <c r="G268" s="184">
        <f t="shared" ref="G268:G278" si="4">F268/E268</f>
        <v>0.15</v>
      </c>
      <c r="H268" s="186" t="s">
        <v>137</v>
      </c>
      <c r="I268" s="186"/>
      <c r="J268" s="186"/>
      <c r="K268" s="187"/>
      <c r="L268" s="182"/>
    </row>
    <row r="269" spans="1:14" ht="24" hidden="1" customHeight="1" x14ac:dyDescent="0.25">
      <c r="A269" s="228">
        <v>6409</v>
      </c>
      <c r="B269" s="181">
        <v>5229</v>
      </c>
      <c r="C269" s="181" t="s">
        <v>106</v>
      </c>
      <c r="D269" s="182">
        <v>9000</v>
      </c>
      <c r="E269" s="182">
        <v>6000</v>
      </c>
      <c r="F269" s="183">
        <v>8708.4</v>
      </c>
      <c r="G269" s="184">
        <f t="shared" si="4"/>
        <v>1.4514</v>
      </c>
      <c r="H269" s="186" t="s">
        <v>137</v>
      </c>
      <c r="I269" s="186"/>
      <c r="J269" s="186"/>
      <c r="K269" s="187"/>
      <c r="L269" s="182">
        <v>8800</v>
      </c>
    </row>
    <row r="270" spans="1:14" ht="24" hidden="1" customHeight="1" x14ac:dyDescent="0.25">
      <c r="A270" s="228">
        <v>6409</v>
      </c>
      <c r="B270" s="181">
        <v>5329</v>
      </c>
      <c r="C270" s="181" t="s">
        <v>174</v>
      </c>
      <c r="D270" s="182"/>
      <c r="E270" s="182">
        <v>40000</v>
      </c>
      <c r="F270" s="183">
        <v>40504.620000000003</v>
      </c>
      <c r="G270" s="184">
        <f t="shared" si="4"/>
        <v>1.0126155000000001</v>
      </c>
      <c r="H270" s="186"/>
      <c r="I270" s="186"/>
      <c r="J270" s="186"/>
      <c r="K270" s="187"/>
      <c r="L270" s="182">
        <v>41113</v>
      </c>
      <c r="M270" s="171" t="s">
        <v>315</v>
      </c>
    </row>
    <row r="271" spans="1:14" ht="24" hidden="1" customHeight="1" x14ac:dyDescent="0.25">
      <c r="A271" s="228">
        <v>6409</v>
      </c>
      <c r="B271" s="181">
        <v>5649</v>
      </c>
      <c r="C271" s="181" t="s">
        <v>259</v>
      </c>
      <c r="D271" s="182"/>
      <c r="E271" s="182">
        <v>22000</v>
      </c>
      <c r="F271" s="183">
        <v>21554</v>
      </c>
      <c r="G271" s="184">
        <f t="shared" si="4"/>
        <v>0.97972727272727278</v>
      </c>
      <c r="H271" s="186"/>
      <c r="I271" s="186"/>
      <c r="J271" s="186"/>
      <c r="K271" s="187"/>
      <c r="L271" s="182">
        <v>12889</v>
      </c>
    </row>
    <row r="272" spans="1:14" ht="24" customHeight="1" x14ac:dyDescent="0.25">
      <c r="A272" s="193">
        <v>6409</v>
      </c>
      <c r="B272" s="193"/>
      <c r="C272" s="193" t="s">
        <v>31</v>
      </c>
      <c r="D272" s="182">
        <f>SUM(D268:D269)</f>
        <v>11000</v>
      </c>
      <c r="E272" s="182">
        <f>SUM(E268:E271)</f>
        <v>70000</v>
      </c>
      <c r="F272" s="182">
        <f>SUM(F268:F271)</f>
        <v>71067.02</v>
      </c>
      <c r="G272" s="184">
        <f t="shared" si="4"/>
        <v>1.0152431428571429</v>
      </c>
      <c r="H272" s="185"/>
      <c r="I272" s="186"/>
      <c r="J272" s="186"/>
      <c r="K272" s="187"/>
      <c r="L272" s="182">
        <f>SUM(L268:L271)</f>
        <v>62802</v>
      </c>
    </row>
    <row r="273" spans="1:12" ht="24" customHeight="1" x14ac:dyDescent="0.25">
      <c r="A273" s="54"/>
      <c r="B273" s="54"/>
      <c r="C273" s="54" t="s">
        <v>163</v>
      </c>
      <c r="D273" s="39" t="e">
        <f>D76+D78+D86+D93+D101+D108+D119+#REF!+D123+D135+D143+D149+D154+#REF!+#REF!+D165+D177+D192+D196+D203+D253+D256+D261+D263+D272+D217+D157</f>
        <v>#REF!</v>
      </c>
      <c r="E273" s="39">
        <f>E71+E76+E78+E82+E86+E93+E101+E108+E119+E123+E125+E135+E143+E149+E154+E157+E161+E165+E177+E192+E194+E196+E203+E253+E256+E258+E261+E263+E265+E267+E272+E210+E217</f>
        <v>13849220</v>
      </c>
      <c r="F273" s="39">
        <f>F71+F76+F78+F82+F86+F93+F101+F108+F119+F123+F125+F135+F143+F149+F154+F157+F161+F165+F177+F192+F194+F196+F203+F253+F256+F258+F261+F263+F265+F267+F272+F210+F217</f>
        <v>10425739.1</v>
      </c>
      <c r="G273" s="39" t="e">
        <f t="shared" ref="G273:L273" si="5">G71+G76+G78+G82+G86+G93+G101+G108+G119+G123+G125+G135+G143+G149+G154+G157+G161+G165+G177+G192+G194+G196+G203+G253+G256+G258+G261+G263+G265+G267+G272</f>
        <v>#DIV/0!</v>
      </c>
      <c r="H273" s="39">
        <f t="shared" si="5"/>
        <v>0</v>
      </c>
      <c r="I273" s="39">
        <f t="shared" si="5"/>
        <v>0</v>
      </c>
      <c r="J273" s="39">
        <f t="shared" si="5"/>
        <v>0</v>
      </c>
      <c r="K273" s="39">
        <f t="shared" si="5"/>
        <v>0</v>
      </c>
      <c r="L273" s="39">
        <f t="shared" si="5"/>
        <v>11139502</v>
      </c>
    </row>
    <row r="274" spans="1:12" ht="18" hidden="1" customHeight="1" x14ac:dyDescent="0.25">
      <c r="A274" s="33"/>
      <c r="B274" s="33"/>
      <c r="C274" s="33" t="s">
        <v>101</v>
      </c>
      <c r="D274" s="34">
        <v>0</v>
      </c>
      <c r="E274" s="34"/>
      <c r="F274" s="36"/>
      <c r="G274" s="29" t="e">
        <f>F274/E274</f>
        <v>#DIV/0!</v>
      </c>
      <c r="H274" s="1"/>
      <c r="I274" s="1"/>
      <c r="J274" s="1"/>
      <c r="K274" s="62"/>
      <c r="L274" s="30"/>
    </row>
    <row r="275" spans="1:12" ht="18" hidden="1" customHeight="1" x14ac:dyDescent="0.25">
      <c r="A275" s="33"/>
      <c r="B275" s="33">
        <v>8123</v>
      </c>
      <c r="C275" s="33" t="s">
        <v>80</v>
      </c>
      <c r="D275" s="34">
        <v>1738111</v>
      </c>
      <c r="E275" s="34"/>
      <c r="F275" s="36">
        <v>0</v>
      </c>
      <c r="G275" s="29" t="e">
        <f t="shared" si="4"/>
        <v>#DIV/0!</v>
      </c>
      <c r="H275" s="1"/>
      <c r="I275" s="1"/>
      <c r="J275" s="1"/>
      <c r="K275" s="62"/>
      <c r="L275" s="30"/>
    </row>
    <row r="276" spans="1:12" ht="18" hidden="1" customHeight="1" x14ac:dyDescent="0.25">
      <c r="A276" s="33"/>
      <c r="B276" s="31">
        <v>8124</v>
      </c>
      <c r="C276" s="33" t="s">
        <v>102</v>
      </c>
      <c r="D276" s="34">
        <v>-467600</v>
      </c>
      <c r="E276" s="34">
        <v>-606000</v>
      </c>
      <c r="F276" s="34">
        <v>-505000</v>
      </c>
      <c r="G276" s="29">
        <f t="shared" si="4"/>
        <v>0.83333333333333337</v>
      </c>
      <c r="H276" s="3" t="s">
        <v>147</v>
      </c>
      <c r="I276" s="3"/>
      <c r="J276" s="3"/>
      <c r="K276" s="62"/>
      <c r="L276" s="30">
        <v>-606000</v>
      </c>
    </row>
    <row r="277" spans="1:12" ht="18" hidden="1" customHeight="1" x14ac:dyDescent="0.25">
      <c r="A277" s="33"/>
      <c r="B277" s="31">
        <v>8115</v>
      </c>
      <c r="C277" s="33" t="s">
        <v>103</v>
      </c>
      <c r="D277" s="34">
        <v>668630</v>
      </c>
      <c r="E277" s="34">
        <v>2002570</v>
      </c>
      <c r="F277" s="36">
        <v>-430366.52</v>
      </c>
      <c r="G277" s="29">
        <f t="shared" si="4"/>
        <v>-0.21490710437088342</v>
      </c>
      <c r="H277" s="1"/>
      <c r="I277" s="1"/>
      <c r="J277" s="1"/>
      <c r="K277" s="62"/>
      <c r="L277" s="30"/>
    </row>
    <row r="278" spans="1:12" ht="18" customHeight="1" x14ac:dyDescent="0.25">
      <c r="A278" s="54"/>
      <c r="B278" s="54"/>
      <c r="C278" s="54" t="s">
        <v>104</v>
      </c>
      <c r="D278" s="61">
        <f>SUM(D275:D277)</f>
        <v>1939141</v>
      </c>
      <c r="E278" s="61">
        <f>SUM(E275:E277)</f>
        <v>1396570</v>
      </c>
      <c r="F278" s="61">
        <f>SUM(F274:F277)</f>
        <v>-935366.52</v>
      </c>
      <c r="G278" s="40">
        <f t="shared" si="4"/>
        <v>-0.66975985450066955</v>
      </c>
      <c r="H278" s="2"/>
      <c r="I278" s="2"/>
      <c r="J278" s="2"/>
      <c r="K278" s="65"/>
      <c r="L278" s="61">
        <f>SUM(L274:L277)</f>
        <v>-606000</v>
      </c>
    </row>
    <row r="279" spans="1:12" ht="18" hidden="1" customHeight="1" x14ac:dyDescent="0.25">
      <c r="A279" s="44"/>
      <c r="B279" s="44"/>
      <c r="C279" s="44" t="s">
        <v>84</v>
      </c>
      <c r="D279" s="57" t="e">
        <f>D64</f>
        <v>#REF!</v>
      </c>
      <c r="E279" s="57">
        <f>E64</f>
        <v>12452650</v>
      </c>
      <c r="F279" s="57">
        <f>F64</f>
        <v>11361105.619999999</v>
      </c>
      <c r="G279" s="57"/>
      <c r="H279" s="5"/>
      <c r="I279" s="136"/>
      <c r="J279" s="136"/>
      <c r="L279" s="57">
        <f>L64</f>
        <v>11745502</v>
      </c>
    </row>
    <row r="280" spans="1:12" ht="18" hidden="1" customHeight="1" x14ac:dyDescent="0.25">
      <c r="A280" s="44"/>
      <c r="B280" s="44"/>
      <c r="C280" s="44" t="s">
        <v>85</v>
      </c>
      <c r="D280" s="57" t="e">
        <f>D273</f>
        <v>#REF!</v>
      </c>
      <c r="E280" s="57">
        <f>E273</f>
        <v>13849220</v>
      </c>
      <c r="F280" s="57">
        <f>F273</f>
        <v>10425739.1</v>
      </c>
      <c r="G280" s="57"/>
      <c r="H280" s="5"/>
      <c r="I280" s="136"/>
      <c r="J280" s="136"/>
      <c r="L280" s="57">
        <f>L273</f>
        <v>11139502</v>
      </c>
    </row>
    <row r="281" spans="1:12" ht="24" hidden="1" customHeight="1" x14ac:dyDescent="0.25">
      <c r="A281" s="44"/>
      <c r="B281" s="44"/>
      <c r="C281" s="44" t="s">
        <v>101</v>
      </c>
      <c r="D281" s="57">
        <f>D278</f>
        <v>1939141</v>
      </c>
      <c r="E281" s="57">
        <f>E278</f>
        <v>1396570</v>
      </c>
      <c r="F281" s="57">
        <f>F278</f>
        <v>-935366.52</v>
      </c>
      <c r="G281" s="57"/>
      <c r="H281" s="5"/>
      <c r="I281" s="136"/>
      <c r="J281" s="136"/>
      <c r="L281" s="57">
        <f>L278</f>
        <v>-606000</v>
      </c>
    </row>
    <row r="282" spans="1:12" ht="24" hidden="1" customHeight="1" x14ac:dyDescent="0.25">
      <c r="A282" s="44"/>
      <c r="B282" s="44"/>
      <c r="C282" s="44"/>
      <c r="D282" s="57" t="e">
        <f>D279-D280+D281</f>
        <v>#REF!</v>
      </c>
      <c r="E282" s="57">
        <f>E279-E280+E281</f>
        <v>0</v>
      </c>
      <c r="F282" s="57">
        <f>F279-F280+F281</f>
        <v>0</v>
      </c>
      <c r="G282" s="57"/>
      <c r="H282" s="5"/>
      <c r="I282" s="136"/>
      <c r="J282" s="136"/>
      <c r="L282" s="76">
        <f>L279-L280+L281</f>
        <v>0</v>
      </c>
    </row>
    <row r="283" spans="1:12" ht="24" hidden="1" customHeight="1" x14ac:dyDescent="0.25">
      <c r="A283" s="44"/>
      <c r="B283" s="44"/>
      <c r="C283" s="44"/>
      <c r="D283" s="57"/>
      <c r="E283" s="57"/>
      <c r="F283" s="57"/>
      <c r="G283" s="57"/>
      <c r="H283" s="5"/>
      <c r="I283" s="136"/>
      <c r="J283" s="136"/>
      <c r="L283" t="s">
        <v>178</v>
      </c>
    </row>
    <row r="284" spans="1:12" ht="24" customHeight="1" x14ac:dyDescent="0.2">
      <c r="A284" s="44"/>
      <c r="B284" s="44"/>
      <c r="C284" s="44"/>
      <c r="D284" s="55"/>
      <c r="E284" s="55"/>
      <c r="F284" s="55"/>
      <c r="G284" s="55"/>
      <c r="I284" s="233"/>
      <c r="J284" s="234"/>
    </row>
    <row r="285" spans="1:12" ht="24" customHeight="1" x14ac:dyDescent="0.2">
      <c r="A285" s="44" t="s">
        <v>316</v>
      </c>
      <c r="B285" s="44"/>
      <c r="C285" s="44"/>
      <c r="D285" s="55"/>
      <c r="E285" s="55"/>
      <c r="F285" s="55"/>
      <c r="G285" s="55"/>
      <c r="I285" s="25"/>
    </row>
    <row r="286" spans="1:12" ht="24" customHeight="1" x14ac:dyDescent="0.25">
      <c r="A286" s="235"/>
      <c r="B286" s="235"/>
      <c r="C286" s="235"/>
      <c r="D286" s="55"/>
      <c r="E286" s="55"/>
      <c r="F286" s="55"/>
      <c r="G286" s="7"/>
    </row>
    <row r="287" spans="1:12" ht="24" customHeight="1" x14ac:dyDescent="0.25">
      <c r="A287" s="59" t="s">
        <v>167</v>
      </c>
      <c r="B287" s="59"/>
      <c r="C287" s="66"/>
      <c r="D287" s="55"/>
      <c r="E287" s="55"/>
      <c r="F287" s="55"/>
      <c r="G287" s="7"/>
      <c r="H287" s="6"/>
    </row>
    <row r="288" spans="1:12" ht="24" customHeight="1" x14ac:dyDescent="0.25">
      <c r="A288" s="59"/>
      <c r="B288" s="58"/>
      <c r="C288" s="59"/>
      <c r="D288" s="56"/>
      <c r="E288" s="56"/>
      <c r="F288" s="56"/>
      <c r="G288" s="8"/>
    </row>
    <row r="289" spans="1:7" ht="24" customHeight="1" x14ac:dyDescent="0.25">
      <c r="A289" s="44"/>
      <c r="B289" s="59"/>
      <c r="C289" s="44"/>
      <c r="D289" s="57"/>
      <c r="E289" s="57"/>
      <c r="F289" s="57"/>
      <c r="G289" s="7"/>
    </row>
    <row r="290" spans="1:7" ht="24" customHeight="1" x14ac:dyDescent="0.2">
      <c r="A290" s="44"/>
      <c r="B290" s="44"/>
      <c r="C290" s="44"/>
      <c r="D290" s="44"/>
      <c r="E290" s="44"/>
      <c r="F290" s="44"/>
      <c r="G290" s="44"/>
    </row>
  </sheetData>
  <mergeCells count="11">
    <mergeCell ref="H41:K41"/>
    <mergeCell ref="H31:J31"/>
    <mergeCell ref="H51:K51"/>
    <mergeCell ref="I284:J284"/>
    <mergeCell ref="A286:C286"/>
    <mergeCell ref="H83:K83"/>
    <mergeCell ref="H84:K84"/>
    <mergeCell ref="H140:I140"/>
    <mergeCell ref="H224:K224"/>
    <mergeCell ref="H233:K233"/>
    <mergeCell ref="H236:K236"/>
  </mergeCells>
  <phoneticPr fontId="9" type="noConversion"/>
  <pageMargins left="0.78740157480314965" right="0.78740157480314965" top="0.59055118110236227" bottom="0.59055118110236227" header="0.51181102362204722" footer="0.51181102362204722"/>
  <pageSetup paperSize="9" scale="54" orientation="portrait" horizontalDpi="4294967292" r:id="rId1"/>
  <headerFooter alignWithMargins="0">
    <oddFooter>Stránka &amp;P z &amp;N</oddFooter>
  </headerFooter>
  <rowBreaks count="7" manualBreakCount="7">
    <brk id="64" max="11" man="1"/>
    <brk id="99" max="11" man="1"/>
    <brk id="134" max="11" man="1"/>
    <brk id="168" max="11" man="1"/>
    <brk id="196" max="11" man="1"/>
    <brk id="232" max="11" man="1"/>
    <brk id="2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</vt:lpstr>
      <vt:lpstr>Návrh rozp.2015 vyvěšení</vt:lpstr>
      <vt:lpstr>'Návrh rozp.2015 vyvěšení'!Oblast_tisku</vt:lpstr>
    </vt:vector>
  </TitlesOfParts>
  <Company>zasada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Ucetni</cp:lastModifiedBy>
  <cp:lastPrinted>2014-12-01T15:01:30Z</cp:lastPrinted>
  <dcterms:created xsi:type="dcterms:W3CDTF">2006-12-13T12:39:42Z</dcterms:created>
  <dcterms:modified xsi:type="dcterms:W3CDTF">2014-12-29T10:59:13Z</dcterms:modified>
</cp:coreProperties>
</file>